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4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5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6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drawings/drawing7.xml" ContentType="application/vnd.openxmlformats-officedocument.drawing+xml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drawings/drawing8.xml" ContentType="application/vnd.openxmlformats-officedocument.drawing+xml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9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drawings/drawing10.xml" ContentType="application/vnd.openxmlformats-officedocument.drawing+xml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drawings/drawing11.xml" ContentType="application/vnd.openxmlformats-officedocument.drawing+xml"/>
  <Override PartName="/xl/embeddings/oleObject26.bin" ContentType="application/vnd.openxmlformats-officedocument.oleObject"/>
  <Override PartName="/xl/drawings/drawing12.xml" ContentType="application/vnd.openxmlformats-officedocument.drawing+xml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J01\Desktop\CIL\Examination\"/>
    </mc:Choice>
  </mc:AlternateContent>
  <bookViews>
    <workbookView xWindow="0" yWindow="0" windowWidth="20490" windowHeight="6420"/>
  </bookViews>
  <sheets>
    <sheet name="Assumptions" sheetId="1" r:id="rId1"/>
    <sheet name="Comm Results" sheetId="20" r:id="rId2"/>
    <sheet name="Industrial" sheetId="8" r:id="rId3"/>
    <sheet name="Office" sheetId="9" r:id="rId4"/>
    <sheet name="Food Retail" sheetId="10" r:id="rId5"/>
    <sheet name="General Retail" sheetId="11" r:id="rId6"/>
    <sheet name="Resi Inst" sheetId="12" r:id="rId7"/>
    <sheet name="Hotel" sheetId="13" r:id="rId8"/>
    <sheet name="Community" sheetId="14" r:id="rId9"/>
    <sheet name="Leisure" sheetId="15" r:id="rId10"/>
    <sheet name="Agricultural" sheetId="16" r:id="rId11"/>
    <sheet name="Sui Generis " sheetId="17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4" l="1"/>
  <c r="E186" i="11"/>
  <c r="E108" i="17" l="1"/>
  <c r="N109" i="17"/>
  <c r="E106" i="15"/>
  <c r="E105" i="14"/>
  <c r="E104" i="13"/>
  <c r="E103" i="12"/>
  <c r="C91" i="17"/>
  <c r="N146" i="17"/>
  <c r="N53" i="17"/>
  <c r="N39" i="17"/>
  <c r="E38" i="17"/>
  <c r="E37" i="16"/>
  <c r="E36" i="15"/>
  <c r="E34" i="13"/>
  <c r="E33" i="12"/>
  <c r="E100" i="9"/>
  <c r="E30" i="9"/>
  <c r="E99" i="8"/>
  <c r="E76" i="17"/>
  <c r="E146" i="17" s="1"/>
  <c r="L92" i="17"/>
  <c r="L123" i="17" s="1"/>
  <c r="L22" i="17"/>
  <c r="M205" i="17"/>
  <c r="L204" i="17"/>
  <c r="O203" i="17"/>
  <c r="M203" i="17"/>
  <c r="L203" i="17"/>
  <c r="N201" i="17"/>
  <c r="N200" i="17"/>
  <c r="N199" i="17"/>
  <c r="N198" i="17"/>
  <c r="N197" i="17"/>
  <c r="N196" i="17"/>
  <c r="N194" i="17"/>
  <c r="K194" i="17"/>
  <c r="N193" i="17"/>
  <c r="L193" i="17"/>
  <c r="K193" i="17"/>
  <c r="N192" i="17"/>
  <c r="K192" i="17"/>
  <c r="L192" i="17" s="1"/>
  <c r="Q192" i="17" s="1"/>
  <c r="N191" i="17"/>
  <c r="K191" i="17"/>
  <c r="L191" i="17" s="1"/>
  <c r="Q191" i="17" s="1"/>
  <c r="N190" i="17"/>
  <c r="K190" i="17"/>
  <c r="L190" i="17" s="1"/>
  <c r="N189" i="17"/>
  <c r="K189" i="17"/>
  <c r="L189" i="17" s="1"/>
  <c r="N188" i="17"/>
  <c r="K188" i="17"/>
  <c r="L188" i="17" s="1"/>
  <c r="N187" i="17"/>
  <c r="K187" i="17"/>
  <c r="L187" i="17" s="1"/>
  <c r="N186" i="17"/>
  <c r="K186" i="17"/>
  <c r="L186" i="17" s="1"/>
  <c r="N185" i="17"/>
  <c r="K185" i="17"/>
  <c r="L185" i="17" s="1"/>
  <c r="N184" i="17"/>
  <c r="K184" i="17"/>
  <c r="L184" i="17" s="1"/>
  <c r="N183" i="17"/>
  <c r="L183" i="17"/>
  <c r="K183" i="17"/>
  <c r="K180" i="17"/>
  <c r="L180" i="17" s="1"/>
  <c r="K179" i="17"/>
  <c r="L179" i="17" s="1"/>
  <c r="K178" i="17"/>
  <c r="L178" i="17" s="1"/>
  <c r="L177" i="17"/>
  <c r="K177" i="17"/>
  <c r="K176" i="17"/>
  <c r="L176" i="17" s="1"/>
  <c r="K175" i="17"/>
  <c r="L175" i="17" s="1"/>
  <c r="K174" i="17"/>
  <c r="L174" i="17" s="1"/>
  <c r="K173" i="17"/>
  <c r="L173" i="17" s="1"/>
  <c r="K172" i="17"/>
  <c r="L172" i="17" s="1"/>
  <c r="K171" i="17"/>
  <c r="L171" i="17" s="1"/>
  <c r="K170" i="17"/>
  <c r="L170" i="17" s="1"/>
  <c r="K169" i="17"/>
  <c r="L169" i="17" s="1"/>
  <c r="N163" i="17"/>
  <c r="L163" i="17"/>
  <c r="Q202" i="17" s="1"/>
  <c r="K163" i="17"/>
  <c r="J180" i="17" s="1"/>
  <c r="N162" i="17"/>
  <c r="Q162" i="17" s="1"/>
  <c r="K162" i="17"/>
  <c r="J193" i="17" s="1"/>
  <c r="N161" i="17"/>
  <c r="Q161" i="17" s="1"/>
  <c r="K161" i="17"/>
  <c r="J178" i="17" s="1"/>
  <c r="N160" i="17"/>
  <c r="Q160" i="17" s="1"/>
  <c r="N159" i="17"/>
  <c r="Q159" i="17" s="1"/>
  <c r="Q158" i="17"/>
  <c r="N158" i="17"/>
  <c r="N157" i="17"/>
  <c r="Q157" i="17" s="1"/>
  <c r="N156" i="17"/>
  <c r="Q156" i="17" s="1"/>
  <c r="N155" i="17"/>
  <c r="Q155" i="17" s="1"/>
  <c r="N154" i="17"/>
  <c r="Q154" i="17" s="1"/>
  <c r="N153" i="17"/>
  <c r="Q153" i="17" s="1"/>
  <c r="N152" i="17"/>
  <c r="Q152" i="17" s="1"/>
  <c r="N148" i="17"/>
  <c r="M135" i="17"/>
  <c r="L134" i="17"/>
  <c r="O133" i="17"/>
  <c r="M133" i="17"/>
  <c r="L133" i="17"/>
  <c r="N132" i="17"/>
  <c r="N131" i="17"/>
  <c r="N130" i="17"/>
  <c r="N129" i="17"/>
  <c r="N128" i="17"/>
  <c r="N127" i="17"/>
  <c r="N126" i="17"/>
  <c r="N124" i="17"/>
  <c r="K124" i="17"/>
  <c r="L124" i="17" s="1"/>
  <c r="Q124" i="17" s="1"/>
  <c r="N123" i="17"/>
  <c r="K123" i="17"/>
  <c r="N122" i="17"/>
  <c r="L122" i="17"/>
  <c r="Q122" i="17" s="1"/>
  <c r="K122" i="17"/>
  <c r="N121" i="17"/>
  <c r="K121" i="17"/>
  <c r="L121" i="17" s="1"/>
  <c r="N120" i="17"/>
  <c r="K120" i="17"/>
  <c r="L120" i="17" s="1"/>
  <c r="N119" i="17"/>
  <c r="K119" i="17"/>
  <c r="L119" i="17" s="1"/>
  <c r="Q119" i="17" s="1"/>
  <c r="N118" i="17"/>
  <c r="K118" i="17"/>
  <c r="L118" i="17" s="1"/>
  <c r="N117" i="17"/>
  <c r="K117" i="17"/>
  <c r="L117" i="17" s="1"/>
  <c r="Q117" i="17" s="1"/>
  <c r="N116" i="17"/>
  <c r="K116" i="17"/>
  <c r="L116" i="17" s="1"/>
  <c r="N115" i="17"/>
  <c r="K115" i="17"/>
  <c r="L115" i="17" s="1"/>
  <c r="Q115" i="17" s="1"/>
  <c r="N114" i="17"/>
  <c r="K114" i="17"/>
  <c r="L114" i="17" s="1"/>
  <c r="Q114" i="17" s="1"/>
  <c r="N113" i="17"/>
  <c r="K113" i="17"/>
  <c r="L113" i="17" s="1"/>
  <c r="K110" i="17"/>
  <c r="L110" i="17" s="1"/>
  <c r="Q110" i="17" s="1"/>
  <c r="K109" i="17"/>
  <c r="K108" i="17"/>
  <c r="L108" i="17" s="1"/>
  <c r="Q108" i="17" s="1"/>
  <c r="K107" i="17"/>
  <c r="L107" i="17" s="1"/>
  <c r="Q107" i="17" s="1"/>
  <c r="K106" i="17"/>
  <c r="L106" i="17" s="1"/>
  <c r="Q106" i="17" s="1"/>
  <c r="K105" i="17"/>
  <c r="L105" i="17" s="1"/>
  <c r="Q105" i="17" s="1"/>
  <c r="K104" i="17"/>
  <c r="L104" i="17" s="1"/>
  <c r="Q104" i="17" s="1"/>
  <c r="K103" i="17"/>
  <c r="L103" i="17" s="1"/>
  <c r="Q103" i="17" s="1"/>
  <c r="L102" i="17"/>
  <c r="Q102" i="17" s="1"/>
  <c r="K102" i="17"/>
  <c r="K101" i="17"/>
  <c r="L101" i="17" s="1"/>
  <c r="Q101" i="17" s="1"/>
  <c r="K100" i="17"/>
  <c r="L100" i="17" s="1"/>
  <c r="Q100" i="17" s="1"/>
  <c r="K99" i="17"/>
  <c r="L99" i="17" s="1"/>
  <c r="Q99" i="17" s="1"/>
  <c r="N93" i="17"/>
  <c r="Q93" i="17" s="1"/>
  <c r="K93" i="17"/>
  <c r="J110" i="17" s="1"/>
  <c r="N92" i="17"/>
  <c r="K92" i="17"/>
  <c r="J123" i="17" s="1"/>
  <c r="N91" i="17"/>
  <c r="Q91" i="17" s="1"/>
  <c r="K91" i="17"/>
  <c r="J108" i="17" s="1"/>
  <c r="N90" i="17"/>
  <c r="Q90" i="17" s="1"/>
  <c r="N89" i="17"/>
  <c r="Q89" i="17" s="1"/>
  <c r="N88" i="17"/>
  <c r="Q88" i="17" s="1"/>
  <c r="N87" i="17"/>
  <c r="Q87" i="17" s="1"/>
  <c r="N86" i="17"/>
  <c r="Q86" i="17" s="1"/>
  <c r="N85" i="17"/>
  <c r="Q85" i="17" s="1"/>
  <c r="Q84" i="17"/>
  <c r="N84" i="17"/>
  <c r="N83" i="17"/>
  <c r="Q83" i="17" s="1"/>
  <c r="N82" i="17"/>
  <c r="Q82" i="17" s="1"/>
  <c r="N78" i="17"/>
  <c r="M65" i="17"/>
  <c r="L64" i="17"/>
  <c r="O63" i="17"/>
  <c r="M63" i="17"/>
  <c r="L63" i="17"/>
  <c r="N62" i="17"/>
  <c r="Q62" i="17" s="1"/>
  <c r="N61" i="17"/>
  <c r="N60" i="17"/>
  <c r="N59" i="17"/>
  <c r="N58" i="17"/>
  <c r="N57" i="17"/>
  <c r="N56" i="17"/>
  <c r="N54" i="17"/>
  <c r="K54" i="17"/>
  <c r="L54" i="17" s="1"/>
  <c r="Q54" i="17" s="1"/>
  <c r="K53" i="17"/>
  <c r="J53" i="17"/>
  <c r="N52" i="17"/>
  <c r="K52" i="17"/>
  <c r="N51" i="17"/>
  <c r="L51" i="17"/>
  <c r="K51" i="17"/>
  <c r="N50" i="17"/>
  <c r="K50" i="17"/>
  <c r="L50" i="17" s="1"/>
  <c r="N49" i="17"/>
  <c r="K49" i="17"/>
  <c r="L49" i="17" s="1"/>
  <c r="Q49" i="17" s="1"/>
  <c r="N48" i="17"/>
  <c r="K48" i="17"/>
  <c r="L48" i="17" s="1"/>
  <c r="N47" i="17"/>
  <c r="K47" i="17"/>
  <c r="L47" i="17" s="1"/>
  <c r="Q47" i="17" s="1"/>
  <c r="N46" i="17"/>
  <c r="K46" i="17"/>
  <c r="N45" i="17"/>
  <c r="K45" i="17"/>
  <c r="L45" i="17" s="1"/>
  <c r="Q45" i="17" s="1"/>
  <c r="N44" i="17"/>
  <c r="L44" i="17"/>
  <c r="K44" i="17"/>
  <c r="N43" i="17"/>
  <c r="L43" i="17"/>
  <c r="K43" i="17"/>
  <c r="K40" i="17"/>
  <c r="L40" i="17" s="1"/>
  <c r="Q40" i="17" s="1"/>
  <c r="K39" i="17"/>
  <c r="K38" i="17"/>
  <c r="K37" i="17"/>
  <c r="L37" i="17" s="1"/>
  <c r="Q37" i="17" s="1"/>
  <c r="K36" i="17"/>
  <c r="L36" i="17" s="1"/>
  <c r="Q36" i="17" s="1"/>
  <c r="L35" i="17"/>
  <c r="Q35" i="17" s="1"/>
  <c r="K35" i="17"/>
  <c r="K34" i="17"/>
  <c r="L34" i="17" s="1"/>
  <c r="Q34" i="17" s="1"/>
  <c r="K33" i="17"/>
  <c r="L33" i="17" s="1"/>
  <c r="Q33" i="17" s="1"/>
  <c r="K32" i="17"/>
  <c r="L32" i="17" s="1"/>
  <c r="Q32" i="17" s="1"/>
  <c r="K31" i="17"/>
  <c r="L31" i="17" s="1"/>
  <c r="Q31" i="17" s="1"/>
  <c r="K30" i="17"/>
  <c r="L30" i="17" s="1"/>
  <c r="Q30" i="17" s="1"/>
  <c r="K29" i="17"/>
  <c r="L29" i="17" s="1"/>
  <c r="Q29" i="17" s="1"/>
  <c r="N23" i="17"/>
  <c r="Q23" i="17" s="1"/>
  <c r="K23" i="17"/>
  <c r="J54" i="17" s="1"/>
  <c r="N22" i="17"/>
  <c r="K22" i="17"/>
  <c r="J39" i="17" s="1"/>
  <c r="N21" i="17"/>
  <c r="L52" i="17"/>
  <c r="K21" i="17"/>
  <c r="J52" i="17" s="1"/>
  <c r="N20" i="17"/>
  <c r="Q20" i="17" s="1"/>
  <c r="N19" i="17"/>
  <c r="Q19" i="17" s="1"/>
  <c r="N18" i="17"/>
  <c r="Q18" i="17" s="1"/>
  <c r="N17" i="17"/>
  <c r="Q17" i="17" s="1"/>
  <c r="N16" i="17"/>
  <c r="Q16" i="17" s="1"/>
  <c r="N15" i="17"/>
  <c r="Q15" i="17" s="1"/>
  <c r="N14" i="17"/>
  <c r="Q14" i="17" s="1"/>
  <c r="N13" i="17"/>
  <c r="Q13" i="17" s="1"/>
  <c r="N12" i="17"/>
  <c r="Q12" i="17" s="1"/>
  <c r="N8" i="17"/>
  <c r="Q187" i="17" l="1"/>
  <c r="Q92" i="17"/>
  <c r="Q185" i="17"/>
  <c r="Q186" i="17"/>
  <c r="J192" i="17"/>
  <c r="Q189" i="17"/>
  <c r="J38" i="17"/>
  <c r="L46" i="17"/>
  <c r="Q46" i="17" s="1"/>
  <c r="Q183" i="17"/>
  <c r="Q50" i="17"/>
  <c r="Q44" i="17"/>
  <c r="Q163" i="17"/>
  <c r="Q22" i="17"/>
  <c r="Q200" i="17"/>
  <c r="Q123" i="17"/>
  <c r="Q193" i="17"/>
  <c r="Q51" i="17"/>
  <c r="Q121" i="17"/>
  <c r="Q120" i="17"/>
  <c r="Q190" i="17"/>
  <c r="Q188" i="17"/>
  <c r="Q48" i="17"/>
  <c r="Q118" i="17"/>
  <c r="Q116" i="17"/>
  <c r="Q60" i="17"/>
  <c r="L39" i="17"/>
  <c r="Q39" i="17" s="1"/>
  <c r="Q130" i="17"/>
  <c r="Q181" i="17"/>
  <c r="Q52" i="17"/>
  <c r="Q165" i="17"/>
  <c r="N149" i="17"/>
  <c r="Q184" i="17"/>
  <c r="Q197" i="17" s="1"/>
  <c r="Q95" i="17"/>
  <c r="N79" i="17"/>
  <c r="Q113" i="17"/>
  <c r="Q126" i="17"/>
  <c r="Q53" i="17"/>
  <c r="J40" i="17"/>
  <c r="L38" i="17"/>
  <c r="Q38" i="17" s="1"/>
  <c r="Q43" i="17"/>
  <c r="L53" i="17"/>
  <c r="J122" i="17"/>
  <c r="J179" i="17"/>
  <c r="J109" i="17"/>
  <c r="J194" i="17"/>
  <c r="J124" i="17"/>
  <c r="Q21" i="17"/>
  <c r="L109" i="17"/>
  <c r="Q109" i="17" s="1"/>
  <c r="P111" i="17" s="1"/>
  <c r="Q111" i="17" s="1"/>
  <c r="L194" i="17"/>
  <c r="Q194" i="17" s="1"/>
  <c r="Q132" i="17"/>
  <c r="E184" i="9"/>
  <c r="Q199" i="17" l="1"/>
  <c r="Q56" i="17"/>
  <c r="N9" i="17"/>
  <c r="Q25" i="17"/>
  <c r="Q201" i="17"/>
  <c r="Q59" i="17"/>
  <c r="Q65" i="17"/>
  <c r="Q58" i="17"/>
  <c r="Q57" i="17"/>
  <c r="Q205" i="17"/>
  <c r="Q198" i="17"/>
  <c r="Q129" i="17"/>
  <c r="Q131" i="17"/>
  <c r="Q127" i="17"/>
  <c r="Q135" i="17"/>
  <c r="Q128" i="17"/>
  <c r="P41" i="17"/>
  <c r="Q41" i="17" s="1"/>
  <c r="Q196" i="17"/>
  <c r="Q61" i="17"/>
  <c r="N148" i="10"/>
  <c r="N185" i="10"/>
  <c r="C152" i="8"/>
  <c r="E146" i="14"/>
  <c r="E148" i="14"/>
  <c r="E152" i="14"/>
  <c r="H152" i="14" s="1"/>
  <c r="E153" i="14"/>
  <c r="H153" i="14" s="1"/>
  <c r="E154" i="14"/>
  <c r="H154" i="14" s="1"/>
  <c r="E155" i="14"/>
  <c r="H155" i="14" s="1"/>
  <c r="E156" i="14"/>
  <c r="H156" i="14" s="1"/>
  <c r="E157" i="14"/>
  <c r="H157" i="14" s="1"/>
  <c r="C158" i="14"/>
  <c r="C175" i="14" s="1"/>
  <c r="E158" i="14"/>
  <c r="H158" i="14"/>
  <c r="E159" i="14"/>
  <c r="H159" i="14" s="1"/>
  <c r="E160" i="14"/>
  <c r="H160" i="14"/>
  <c r="E161" i="14"/>
  <c r="H161" i="14"/>
  <c r="E162" i="14"/>
  <c r="H162" i="14"/>
  <c r="E163" i="14"/>
  <c r="H163" i="14" s="1"/>
  <c r="B169" i="14"/>
  <c r="C169" i="14" s="1"/>
  <c r="B170" i="14"/>
  <c r="C170" i="14"/>
  <c r="B171" i="14"/>
  <c r="C171" i="14" s="1"/>
  <c r="B172" i="14"/>
  <c r="C172" i="14"/>
  <c r="B173" i="14"/>
  <c r="C173" i="14" s="1"/>
  <c r="B174" i="14"/>
  <c r="C174" i="14"/>
  <c r="B175" i="14"/>
  <c r="B176" i="14"/>
  <c r="C176" i="14" s="1"/>
  <c r="B177" i="14"/>
  <c r="C177" i="14"/>
  <c r="A178" i="14"/>
  <c r="B178" i="14"/>
  <c r="C178" i="14" s="1"/>
  <c r="A179" i="14"/>
  <c r="B179" i="14"/>
  <c r="C179" i="14"/>
  <c r="A180" i="14"/>
  <c r="B180" i="14"/>
  <c r="C180" i="14"/>
  <c r="B183" i="14"/>
  <c r="C183" i="14" s="1"/>
  <c r="E183" i="14"/>
  <c r="B184" i="14"/>
  <c r="C184" i="14" s="1"/>
  <c r="E184" i="14"/>
  <c r="B185" i="14"/>
  <c r="C185" i="14" s="1"/>
  <c r="E185" i="14"/>
  <c r="B186" i="14"/>
  <c r="C186" i="14" s="1"/>
  <c r="E186" i="14"/>
  <c r="B187" i="14"/>
  <c r="C187" i="14" s="1"/>
  <c r="E187" i="14"/>
  <c r="B188" i="14"/>
  <c r="C188" i="14" s="1"/>
  <c r="E188" i="14"/>
  <c r="B189" i="14"/>
  <c r="E189" i="14"/>
  <c r="B190" i="14"/>
  <c r="C190" i="14" s="1"/>
  <c r="E190" i="14"/>
  <c r="B191" i="14"/>
  <c r="C191" i="14" s="1"/>
  <c r="E191" i="14"/>
  <c r="A192" i="14"/>
  <c r="B192" i="14"/>
  <c r="C192" i="14"/>
  <c r="H192" i="14" s="1"/>
  <c r="A193" i="14"/>
  <c r="B193" i="14"/>
  <c r="C193" i="14"/>
  <c r="A194" i="14"/>
  <c r="B194" i="14"/>
  <c r="C194" i="14"/>
  <c r="H194" i="14" s="1"/>
  <c r="E196" i="14"/>
  <c r="E197" i="14"/>
  <c r="E198" i="14"/>
  <c r="E199" i="14"/>
  <c r="E200" i="14"/>
  <c r="E201" i="14"/>
  <c r="C203" i="14"/>
  <c r="D203" i="14"/>
  <c r="F203" i="14"/>
  <c r="C204" i="14"/>
  <c r="D205" i="14"/>
  <c r="N153" i="10"/>
  <c r="N154" i="10"/>
  <c r="N155" i="10"/>
  <c r="N156" i="10"/>
  <c r="N157" i="10"/>
  <c r="N158" i="10"/>
  <c r="N159" i="10"/>
  <c r="N160" i="10"/>
  <c r="N161" i="10"/>
  <c r="N162" i="10"/>
  <c r="N163" i="10"/>
  <c r="N152" i="10"/>
  <c r="N83" i="10"/>
  <c r="N84" i="10"/>
  <c r="N85" i="10"/>
  <c r="N86" i="10"/>
  <c r="N87" i="10"/>
  <c r="N88" i="10"/>
  <c r="N89" i="10"/>
  <c r="N90" i="10"/>
  <c r="N91" i="10"/>
  <c r="N92" i="10"/>
  <c r="N93" i="10"/>
  <c r="N82" i="10"/>
  <c r="N13" i="10"/>
  <c r="N14" i="10"/>
  <c r="N15" i="10"/>
  <c r="N16" i="10"/>
  <c r="N17" i="10"/>
  <c r="N18" i="10"/>
  <c r="N19" i="10"/>
  <c r="N20" i="10"/>
  <c r="N21" i="10"/>
  <c r="N22" i="10"/>
  <c r="N23" i="10"/>
  <c r="N12" i="10"/>
  <c r="H193" i="14" l="1"/>
  <c r="Q63" i="17"/>
  <c r="Q204" i="17"/>
  <c r="Q133" i="17"/>
  <c r="Q134" i="17"/>
  <c r="Q203" i="17"/>
  <c r="Q206" i="17" s="1"/>
  <c r="Q208" i="17" s="1"/>
  <c r="Q209" i="17" s="1"/>
  <c r="Q64" i="17"/>
  <c r="H181" i="14"/>
  <c r="H200" i="14"/>
  <c r="H165" i="14"/>
  <c r="H190" i="14"/>
  <c r="H188" i="14"/>
  <c r="H186" i="14"/>
  <c r="H184" i="14"/>
  <c r="H202" i="14"/>
  <c r="H191" i="14"/>
  <c r="H187" i="14"/>
  <c r="H185" i="14"/>
  <c r="H183" i="14"/>
  <c r="C189" i="14"/>
  <c r="H189" i="14" s="1"/>
  <c r="E149" i="14" l="1"/>
  <c r="Q136" i="17"/>
  <c r="Q138" i="17" s="1"/>
  <c r="Q139" i="17" s="1"/>
  <c r="C15" i="20" s="1"/>
  <c r="Q66" i="17"/>
  <c r="Q68" i="17" s="1"/>
  <c r="Q69" i="17" s="1"/>
  <c r="B15" i="20" s="1"/>
  <c r="H196" i="14"/>
  <c r="H198" i="14"/>
  <c r="H205" i="14"/>
  <c r="H197" i="14"/>
  <c r="H201" i="14"/>
  <c r="H199" i="14"/>
  <c r="D205" i="8"/>
  <c r="C204" i="8"/>
  <c r="F203" i="8"/>
  <c r="D203" i="8"/>
  <c r="C203" i="8"/>
  <c r="E201" i="8"/>
  <c r="E200" i="8"/>
  <c r="E199" i="8"/>
  <c r="E198" i="8"/>
  <c r="E197" i="8"/>
  <c r="E196" i="8"/>
  <c r="B194" i="8"/>
  <c r="C194" i="8" s="1"/>
  <c r="H194" i="8" s="1"/>
  <c r="A194" i="8"/>
  <c r="B193" i="8"/>
  <c r="C193" i="8" s="1"/>
  <c r="H193" i="8" s="1"/>
  <c r="A193" i="8"/>
  <c r="B192" i="8"/>
  <c r="C192" i="8" s="1"/>
  <c r="H192" i="8" s="1"/>
  <c r="A192" i="8"/>
  <c r="E191" i="8"/>
  <c r="B191" i="8"/>
  <c r="C191" i="8" s="1"/>
  <c r="E190" i="8"/>
  <c r="B190" i="8"/>
  <c r="C190" i="8" s="1"/>
  <c r="E189" i="8"/>
  <c r="B189" i="8"/>
  <c r="C189" i="8" s="1"/>
  <c r="E188" i="8"/>
  <c r="B188" i="8"/>
  <c r="C188" i="8" s="1"/>
  <c r="E187" i="8"/>
  <c r="B187" i="8"/>
  <c r="C187" i="8" s="1"/>
  <c r="E186" i="8"/>
  <c r="B186" i="8"/>
  <c r="C186" i="8" s="1"/>
  <c r="E185" i="8"/>
  <c r="B185" i="8"/>
  <c r="C185" i="8" s="1"/>
  <c r="E184" i="8"/>
  <c r="B184" i="8"/>
  <c r="C184" i="8" s="1"/>
  <c r="E183" i="8"/>
  <c r="B183" i="8"/>
  <c r="B180" i="8"/>
  <c r="C180" i="8" s="1"/>
  <c r="A180" i="8"/>
  <c r="B179" i="8"/>
  <c r="C179" i="8" s="1"/>
  <c r="A179" i="8"/>
  <c r="B178" i="8"/>
  <c r="C178" i="8" s="1"/>
  <c r="A178" i="8"/>
  <c r="B177" i="8"/>
  <c r="C177" i="8" s="1"/>
  <c r="B176" i="8"/>
  <c r="C176" i="8" s="1"/>
  <c r="B175" i="8"/>
  <c r="C175" i="8" s="1"/>
  <c r="B174" i="8"/>
  <c r="C174" i="8" s="1"/>
  <c r="B173" i="8"/>
  <c r="C173" i="8" s="1"/>
  <c r="B172" i="8"/>
  <c r="C172" i="8" s="1"/>
  <c r="B171" i="8"/>
  <c r="C171" i="8" s="1"/>
  <c r="B170" i="8"/>
  <c r="C170" i="8" s="1"/>
  <c r="B169" i="8"/>
  <c r="C169" i="8" s="1"/>
  <c r="E163" i="8"/>
  <c r="H163" i="8" s="1"/>
  <c r="E162" i="8"/>
  <c r="H162" i="8" s="1"/>
  <c r="E161" i="8"/>
  <c r="H161" i="8" s="1"/>
  <c r="E160" i="8"/>
  <c r="H160" i="8" s="1"/>
  <c r="E159" i="8"/>
  <c r="H159" i="8" s="1"/>
  <c r="E158" i="8"/>
  <c r="H158" i="8" s="1"/>
  <c r="E157" i="8"/>
  <c r="H157" i="8" s="1"/>
  <c r="E156" i="8"/>
  <c r="H156" i="8" s="1"/>
  <c r="E155" i="8"/>
  <c r="H155" i="8" s="1"/>
  <c r="E154" i="8"/>
  <c r="H154" i="8" s="1"/>
  <c r="E153" i="8"/>
  <c r="H153" i="8" s="1"/>
  <c r="E152" i="8"/>
  <c r="E148" i="8"/>
  <c r="E146" i="8"/>
  <c r="H188" i="8" l="1"/>
  <c r="H203" i="14"/>
  <c r="H204" i="14"/>
  <c r="H189" i="8"/>
  <c r="H185" i="8"/>
  <c r="H184" i="8"/>
  <c r="H191" i="8"/>
  <c r="H186" i="8"/>
  <c r="H187" i="8"/>
  <c r="H190" i="8"/>
  <c r="H152" i="8"/>
  <c r="H165" i="8" s="1"/>
  <c r="H198" i="8" s="1"/>
  <c r="H202" i="8"/>
  <c r="C183" i="8"/>
  <c r="H183" i="8" s="1"/>
  <c r="D205" i="12"/>
  <c r="C204" i="12"/>
  <c r="F203" i="12"/>
  <c r="D203" i="12"/>
  <c r="C203" i="12"/>
  <c r="E201" i="12"/>
  <c r="E200" i="12"/>
  <c r="E199" i="12"/>
  <c r="E198" i="12"/>
  <c r="E197" i="12"/>
  <c r="E196" i="12"/>
  <c r="B194" i="12"/>
  <c r="A194" i="12"/>
  <c r="B193" i="12"/>
  <c r="C193" i="12" s="1"/>
  <c r="A193" i="12"/>
  <c r="B192" i="12"/>
  <c r="A192" i="12"/>
  <c r="B191" i="12"/>
  <c r="B190" i="12"/>
  <c r="B189" i="12"/>
  <c r="B188" i="12"/>
  <c r="B187" i="12"/>
  <c r="B186" i="12"/>
  <c r="B185" i="12"/>
  <c r="B184" i="12"/>
  <c r="B183" i="12"/>
  <c r="B180" i="12"/>
  <c r="C180" i="12" s="1"/>
  <c r="A180" i="12"/>
  <c r="B179" i="12"/>
  <c r="C179" i="12" s="1"/>
  <c r="A179" i="12"/>
  <c r="B178" i="12"/>
  <c r="C178" i="12" s="1"/>
  <c r="A178" i="12"/>
  <c r="B177" i="12"/>
  <c r="C177" i="12" s="1"/>
  <c r="B176" i="12"/>
  <c r="C176" i="12" s="1"/>
  <c r="B175" i="12"/>
  <c r="C175" i="12" s="1"/>
  <c r="B174" i="12"/>
  <c r="C174" i="12" s="1"/>
  <c r="B173" i="12"/>
  <c r="B172" i="12"/>
  <c r="C172" i="12" s="1"/>
  <c r="B171" i="12"/>
  <c r="C171" i="12" s="1"/>
  <c r="B170" i="12"/>
  <c r="C170" i="12" s="1"/>
  <c r="B169" i="12"/>
  <c r="C169" i="12" s="1"/>
  <c r="E163" i="12"/>
  <c r="H163" i="12" s="1"/>
  <c r="E162" i="12"/>
  <c r="H162" i="12" s="1"/>
  <c r="E161" i="12"/>
  <c r="H161" i="12" s="1"/>
  <c r="E160" i="12"/>
  <c r="H160" i="12" s="1"/>
  <c r="E159" i="12"/>
  <c r="H159" i="12" s="1"/>
  <c r="E158" i="12"/>
  <c r="H158" i="12" s="1"/>
  <c r="E157" i="12"/>
  <c r="H157" i="12" s="1"/>
  <c r="E156" i="12"/>
  <c r="C156" i="12"/>
  <c r="E155" i="12"/>
  <c r="H155" i="12" s="1"/>
  <c r="E154" i="12"/>
  <c r="H154" i="12" s="1"/>
  <c r="E153" i="12"/>
  <c r="H153" i="12" s="1"/>
  <c r="E152" i="12"/>
  <c r="H152" i="12" s="1"/>
  <c r="E148" i="12"/>
  <c r="E146" i="12"/>
  <c r="A212" i="1"/>
  <c r="A209" i="1"/>
  <c r="D180" i="1"/>
  <c r="H206" i="14" l="1"/>
  <c r="H208" i="14" s="1"/>
  <c r="H209" i="14" s="1"/>
  <c r="H200" i="8"/>
  <c r="H205" i="8"/>
  <c r="C192" i="12"/>
  <c r="C194" i="12"/>
  <c r="H181" i="8"/>
  <c r="E149" i="8"/>
  <c r="H196" i="8"/>
  <c r="H202" i="12"/>
  <c r="C187" i="12"/>
  <c r="H156" i="12"/>
  <c r="H165" i="12" s="1"/>
  <c r="C173" i="12"/>
  <c r="C183" i="12"/>
  <c r="C184" i="12"/>
  <c r="C185" i="12"/>
  <c r="C186" i="12"/>
  <c r="C188" i="12"/>
  <c r="C189" i="12"/>
  <c r="C190" i="12"/>
  <c r="C191" i="12"/>
  <c r="H196" i="12" l="1"/>
  <c r="H197" i="12"/>
  <c r="H201" i="8"/>
  <c r="H199" i="8"/>
  <c r="H197" i="8"/>
  <c r="H205" i="12"/>
  <c r="H198" i="12"/>
  <c r="H181" i="12"/>
  <c r="H201" i="12"/>
  <c r="H200" i="12"/>
  <c r="H199" i="12"/>
  <c r="E149" i="12"/>
  <c r="H204" i="8" l="1"/>
  <c r="H203" i="8"/>
  <c r="H203" i="12"/>
  <c r="H204" i="12"/>
  <c r="B163" i="17"/>
  <c r="B162" i="17"/>
  <c r="B161" i="17"/>
  <c r="B93" i="17"/>
  <c r="B92" i="17"/>
  <c r="B91" i="17"/>
  <c r="B23" i="17"/>
  <c r="B22" i="17"/>
  <c r="B21" i="17"/>
  <c r="C131" i="1"/>
  <c r="H206" i="8" l="1"/>
  <c r="H208" i="8" s="1"/>
  <c r="H209" i="8" s="1"/>
  <c r="H206" i="12"/>
  <c r="H208" i="12" s="1"/>
  <c r="H209" i="12" s="1"/>
  <c r="C163" i="17"/>
  <c r="E194" i="17"/>
  <c r="E193" i="17"/>
  <c r="E192" i="17"/>
  <c r="E124" i="17"/>
  <c r="E123" i="17"/>
  <c r="E122" i="17"/>
  <c r="E54" i="17"/>
  <c r="E53" i="17"/>
  <c r="E52" i="17"/>
  <c r="B194" i="17"/>
  <c r="B193" i="17"/>
  <c r="C193" i="17" s="1"/>
  <c r="B192" i="17"/>
  <c r="C192" i="17" s="1"/>
  <c r="B191" i="17"/>
  <c r="C191" i="17" s="1"/>
  <c r="B190" i="17"/>
  <c r="C190" i="17" s="1"/>
  <c r="B189" i="17"/>
  <c r="C189" i="17" s="1"/>
  <c r="B188" i="17"/>
  <c r="C188" i="17" s="1"/>
  <c r="B187" i="17"/>
  <c r="C187" i="17" s="1"/>
  <c r="B186" i="17"/>
  <c r="C186" i="17" s="1"/>
  <c r="B185" i="17"/>
  <c r="C185" i="17" s="1"/>
  <c r="B184" i="17"/>
  <c r="C184" i="17" s="1"/>
  <c r="B183" i="17"/>
  <c r="C183" i="17" s="1"/>
  <c r="B124" i="17"/>
  <c r="C124" i="17" s="1"/>
  <c r="B123" i="17"/>
  <c r="B122" i="17"/>
  <c r="C122" i="17" s="1"/>
  <c r="B121" i="17"/>
  <c r="C121" i="17" s="1"/>
  <c r="B120" i="17"/>
  <c r="C120" i="17" s="1"/>
  <c r="B119" i="17"/>
  <c r="C119" i="17" s="1"/>
  <c r="B118" i="17"/>
  <c r="C118" i="17" s="1"/>
  <c r="B117" i="17"/>
  <c r="C117" i="17" s="1"/>
  <c r="B116" i="17"/>
  <c r="C116" i="17" s="1"/>
  <c r="B115" i="17"/>
  <c r="C115" i="17" s="1"/>
  <c r="B114" i="17"/>
  <c r="C114" i="17" s="1"/>
  <c r="B113" i="17"/>
  <c r="C113" i="17" s="1"/>
  <c r="B54" i="17"/>
  <c r="C54" i="17" s="1"/>
  <c r="B53" i="17"/>
  <c r="C53" i="17" s="1"/>
  <c r="B52" i="17"/>
  <c r="B51" i="17"/>
  <c r="C51" i="17" s="1"/>
  <c r="B50" i="17"/>
  <c r="C50" i="17" s="1"/>
  <c r="B49" i="17"/>
  <c r="C49" i="17" s="1"/>
  <c r="B48" i="17"/>
  <c r="C48" i="17" s="1"/>
  <c r="B47" i="17"/>
  <c r="C47" i="17" s="1"/>
  <c r="B46" i="17"/>
  <c r="C46" i="17" s="1"/>
  <c r="B45" i="17"/>
  <c r="C45" i="17" s="1"/>
  <c r="B44" i="17"/>
  <c r="C44" i="17" s="1"/>
  <c r="B43" i="17"/>
  <c r="C43" i="17" s="1"/>
  <c r="B54" i="16"/>
  <c r="C54" i="16" s="1"/>
  <c r="H54" i="16" s="1"/>
  <c r="B53" i="16"/>
  <c r="C53" i="16" s="1"/>
  <c r="H53" i="16" s="1"/>
  <c r="B52" i="16"/>
  <c r="C52" i="16" s="1"/>
  <c r="H52" i="16" s="1"/>
  <c r="B51" i="16"/>
  <c r="B50" i="16"/>
  <c r="C50" i="16" s="1"/>
  <c r="B49" i="16"/>
  <c r="C49" i="16" s="1"/>
  <c r="B48" i="16"/>
  <c r="C48" i="16" s="1"/>
  <c r="B47" i="16"/>
  <c r="C47" i="16" s="1"/>
  <c r="B46" i="16"/>
  <c r="C46" i="16" s="1"/>
  <c r="B45" i="16"/>
  <c r="C45" i="16" s="1"/>
  <c r="B44" i="16"/>
  <c r="C44" i="16" s="1"/>
  <c r="B43" i="16"/>
  <c r="C43" i="16" s="1"/>
  <c r="B194" i="15"/>
  <c r="C194" i="15" s="1"/>
  <c r="H194" i="15" s="1"/>
  <c r="B193" i="15"/>
  <c r="C193" i="15" s="1"/>
  <c r="H193" i="15" s="1"/>
  <c r="B192" i="15"/>
  <c r="C192" i="15" s="1"/>
  <c r="H192" i="15" s="1"/>
  <c r="B191" i="15"/>
  <c r="C191" i="15" s="1"/>
  <c r="B190" i="15"/>
  <c r="B189" i="15"/>
  <c r="C189" i="15" s="1"/>
  <c r="B188" i="15"/>
  <c r="C188" i="15" s="1"/>
  <c r="B187" i="15"/>
  <c r="C187" i="15" s="1"/>
  <c r="B186" i="15"/>
  <c r="C186" i="15" s="1"/>
  <c r="B185" i="15"/>
  <c r="C185" i="15" s="1"/>
  <c r="B184" i="15"/>
  <c r="C184" i="15" s="1"/>
  <c r="B183" i="15"/>
  <c r="C183" i="15" s="1"/>
  <c r="B124" i="15"/>
  <c r="C124" i="15" s="1"/>
  <c r="H124" i="15" s="1"/>
  <c r="B123" i="15"/>
  <c r="C123" i="15" s="1"/>
  <c r="H123" i="15" s="1"/>
  <c r="B122" i="15"/>
  <c r="C122" i="15" s="1"/>
  <c r="H122" i="15" s="1"/>
  <c r="B121" i="15"/>
  <c r="C121" i="15" s="1"/>
  <c r="B120" i="15"/>
  <c r="B119" i="15"/>
  <c r="C119" i="15" s="1"/>
  <c r="B118" i="15"/>
  <c r="C118" i="15" s="1"/>
  <c r="B117" i="15"/>
  <c r="C117" i="15" s="1"/>
  <c r="B116" i="15"/>
  <c r="C116" i="15" s="1"/>
  <c r="B115" i="15"/>
  <c r="C115" i="15" s="1"/>
  <c r="B114" i="15"/>
  <c r="C114" i="15" s="1"/>
  <c r="B113" i="15"/>
  <c r="C113" i="15" s="1"/>
  <c r="B54" i="15"/>
  <c r="C54" i="15" s="1"/>
  <c r="H54" i="15" s="1"/>
  <c r="B53" i="15"/>
  <c r="C53" i="15" s="1"/>
  <c r="H53" i="15" s="1"/>
  <c r="B52" i="15"/>
  <c r="C52" i="15" s="1"/>
  <c r="H52" i="15" s="1"/>
  <c r="B51" i="15"/>
  <c r="C51" i="15" s="1"/>
  <c r="B50" i="15"/>
  <c r="B49" i="15"/>
  <c r="C49" i="15" s="1"/>
  <c r="B48" i="15"/>
  <c r="C48" i="15" s="1"/>
  <c r="B47" i="15"/>
  <c r="C47" i="15" s="1"/>
  <c r="B46" i="15"/>
  <c r="C46" i="15" s="1"/>
  <c r="B45" i="15"/>
  <c r="C45" i="15" s="1"/>
  <c r="B44" i="15"/>
  <c r="C44" i="15" s="1"/>
  <c r="B43" i="15"/>
  <c r="C43" i="15" s="1"/>
  <c r="B124" i="14"/>
  <c r="C124" i="14" s="1"/>
  <c r="H124" i="14" s="1"/>
  <c r="B123" i="14"/>
  <c r="C123" i="14" s="1"/>
  <c r="H123" i="14" s="1"/>
  <c r="B122" i="14"/>
  <c r="C122" i="14" s="1"/>
  <c r="H122" i="14" s="1"/>
  <c r="B121" i="14"/>
  <c r="C121" i="14" s="1"/>
  <c r="B120" i="14"/>
  <c r="C120" i="14" s="1"/>
  <c r="B119" i="14"/>
  <c r="B118" i="14"/>
  <c r="C118" i="14" s="1"/>
  <c r="B117" i="14"/>
  <c r="C117" i="14" s="1"/>
  <c r="B116" i="14"/>
  <c r="C116" i="14" s="1"/>
  <c r="B115" i="14"/>
  <c r="C115" i="14" s="1"/>
  <c r="B114" i="14"/>
  <c r="C114" i="14" s="1"/>
  <c r="B113" i="14"/>
  <c r="C113" i="14" s="1"/>
  <c r="B54" i="14"/>
  <c r="C54" i="14" s="1"/>
  <c r="H54" i="14" s="1"/>
  <c r="B53" i="14"/>
  <c r="C53" i="14" s="1"/>
  <c r="H53" i="14" s="1"/>
  <c r="B52" i="14"/>
  <c r="C52" i="14" s="1"/>
  <c r="H52" i="14" s="1"/>
  <c r="B51" i="14"/>
  <c r="C51" i="14" s="1"/>
  <c r="B50" i="14"/>
  <c r="C50" i="14" s="1"/>
  <c r="B49" i="14"/>
  <c r="B48" i="14"/>
  <c r="C48" i="14" s="1"/>
  <c r="B47" i="14"/>
  <c r="C47" i="14" s="1"/>
  <c r="B46" i="14"/>
  <c r="C46" i="14" s="1"/>
  <c r="B45" i="14"/>
  <c r="C45" i="14" s="1"/>
  <c r="B44" i="14"/>
  <c r="C44" i="14" s="1"/>
  <c r="B43" i="14"/>
  <c r="C43" i="14" s="1"/>
  <c r="B194" i="13"/>
  <c r="C194" i="13" s="1"/>
  <c r="H194" i="13" s="1"/>
  <c r="B193" i="13"/>
  <c r="C193" i="13" s="1"/>
  <c r="H193" i="13" s="1"/>
  <c r="B192" i="13"/>
  <c r="C192" i="13" s="1"/>
  <c r="H192" i="13" s="1"/>
  <c r="B191" i="13"/>
  <c r="C191" i="13" s="1"/>
  <c r="B190" i="13"/>
  <c r="C190" i="13" s="1"/>
  <c r="B189" i="13"/>
  <c r="C189" i="13" s="1"/>
  <c r="B188" i="13"/>
  <c r="B187" i="13"/>
  <c r="C187" i="13" s="1"/>
  <c r="B186" i="13"/>
  <c r="C186" i="13" s="1"/>
  <c r="B185" i="13"/>
  <c r="C185" i="13" s="1"/>
  <c r="B184" i="13"/>
  <c r="C184" i="13" s="1"/>
  <c r="B183" i="13"/>
  <c r="C183" i="13" s="1"/>
  <c r="B124" i="13"/>
  <c r="C124" i="13" s="1"/>
  <c r="H124" i="13" s="1"/>
  <c r="B123" i="13"/>
  <c r="C123" i="13" s="1"/>
  <c r="H123" i="13" s="1"/>
  <c r="B122" i="13"/>
  <c r="C122" i="13" s="1"/>
  <c r="H122" i="13" s="1"/>
  <c r="B121" i="13"/>
  <c r="C121" i="13" s="1"/>
  <c r="B120" i="13"/>
  <c r="C120" i="13" s="1"/>
  <c r="B119" i="13"/>
  <c r="C119" i="13" s="1"/>
  <c r="B118" i="13"/>
  <c r="B117" i="13"/>
  <c r="C117" i="13" s="1"/>
  <c r="B116" i="13"/>
  <c r="C116" i="13" s="1"/>
  <c r="B115" i="13"/>
  <c r="C115" i="13" s="1"/>
  <c r="B114" i="13"/>
  <c r="C114" i="13" s="1"/>
  <c r="B113" i="13"/>
  <c r="C113" i="13" s="1"/>
  <c r="B54" i="13"/>
  <c r="C54" i="13" s="1"/>
  <c r="H54" i="13" s="1"/>
  <c r="B53" i="13"/>
  <c r="C53" i="13" s="1"/>
  <c r="H53" i="13" s="1"/>
  <c r="B52" i="13"/>
  <c r="C52" i="13" s="1"/>
  <c r="H52" i="13" s="1"/>
  <c r="B51" i="13"/>
  <c r="C51" i="13" s="1"/>
  <c r="B50" i="13"/>
  <c r="C50" i="13" s="1"/>
  <c r="B49" i="13"/>
  <c r="C49" i="13" s="1"/>
  <c r="B48" i="13"/>
  <c r="B47" i="13"/>
  <c r="C47" i="13" s="1"/>
  <c r="B46" i="13"/>
  <c r="C46" i="13" s="1"/>
  <c r="B45" i="13"/>
  <c r="C45" i="13" s="1"/>
  <c r="B44" i="13"/>
  <c r="C44" i="13" s="1"/>
  <c r="B43" i="13"/>
  <c r="C43" i="13" s="1"/>
  <c r="B124" i="12"/>
  <c r="C124" i="12" s="1"/>
  <c r="H124" i="12" s="1"/>
  <c r="B123" i="12"/>
  <c r="C123" i="12" s="1"/>
  <c r="H123" i="12" s="1"/>
  <c r="B122" i="12"/>
  <c r="C122" i="12" s="1"/>
  <c r="H122" i="12" s="1"/>
  <c r="B121" i="12"/>
  <c r="C121" i="12" s="1"/>
  <c r="B120" i="12"/>
  <c r="C120" i="12" s="1"/>
  <c r="B119" i="12"/>
  <c r="C119" i="12" s="1"/>
  <c r="B118" i="12"/>
  <c r="C118" i="12" s="1"/>
  <c r="B117" i="12"/>
  <c r="B116" i="12"/>
  <c r="C116" i="12" s="1"/>
  <c r="B115" i="12"/>
  <c r="C115" i="12" s="1"/>
  <c r="B114" i="12"/>
  <c r="C114" i="12" s="1"/>
  <c r="B113" i="12"/>
  <c r="C113" i="12" s="1"/>
  <c r="B54" i="12"/>
  <c r="C54" i="12" s="1"/>
  <c r="H54" i="12" s="1"/>
  <c r="B53" i="12"/>
  <c r="C53" i="12" s="1"/>
  <c r="H53" i="12" s="1"/>
  <c r="B52" i="12"/>
  <c r="C52" i="12" s="1"/>
  <c r="H52" i="12" s="1"/>
  <c r="B51" i="12"/>
  <c r="C51" i="12" s="1"/>
  <c r="B50" i="12"/>
  <c r="C50" i="12" s="1"/>
  <c r="B49" i="12"/>
  <c r="C49" i="12" s="1"/>
  <c r="B48" i="12"/>
  <c r="C48" i="12" s="1"/>
  <c r="B47" i="12"/>
  <c r="B46" i="12"/>
  <c r="C46" i="12" s="1"/>
  <c r="B45" i="12"/>
  <c r="C45" i="12" s="1"/>
  <c r="B44" i="12"/>
  <c r="C44" i="12" s="1"/>
  <c r="B43" i="12"/>
  <c r="C43" i="12" s="1"/>
  <c r="B194" i="11"/>
  <c r="C194" i="11" s="1"/>
  <c r="B193" i="11"/>
  <c r="C193" i="11" s="1"/>
  <c r="B192" i="11"/>
  <c r="C192" i="11" s="1"/>
  <c r="B191" i="11"/>
  <c r="C191" i="11" s="1"/>
  <c r="B190" i="11"/>
  <c r="C190" i="11" s="1"/>
  <c r="B189" i="11"/>
  <c r="C189" i="11" s="1"/>
  <c r="B188" i="11"/>
  <c r="C188" i="11" s="1"/>
  <c r="B187" i="11"/>
  <c r="C187" i="11" s="1"/>
  <c r="B186" i="11"/>
  <c r="B185" i="11"/>
  <c r="C185" i="11" s="1"/>
  <c r="B184" i="11"/>
  <c r="C184" i="11" s="1"/>
  <c r="B183" i="11"/>
  <c r="C183" i="11" s="1"/>
  <c r="B124" i="11"/>
  <c r="C124" i="11" s="1"/>
  <c r="H124" i="11" s="1"/>
  <c r="B123" i="11"/>
  <c r="C123" i="11" s="1"/>
  <c r="H123" i="11" s="1"/>
  <c r="B122" i="11"/>
  <c r="C122" i="11" s="1"/>
  <c r="H122" i="11" s="1"/>
  <c r="B121" i="11"/>
  <c r="C121" i="11" s="1"/>
  <c r="B120" i="11"/>
  <c r="C120" i="11" s="1"/>
  <c r="B119" i="11"/>
  <c r="C119" i="11" s="1"/>
  <c r="B118" i="11"/>
  <c r="C118" i="11" s="1"/>
  <c r="B117" i="11"/>
  <c r="C117" i="11" s="1"/>
  <c r="B116" i="11"/>
  <c r="B115" i="11"/>
  <c r="C115" i="11" s="1"/>
  <c r="B114" i="11"/>
  <c r="C114" i="11" s="1"/>
  <c r="B113" i="11"/>
  <c r="C113" i="11" s="1"/>
  <c r="B54" i="11"/>
  <c r="C54" i="11" s="1"/>
  <c r="H54" i="11" s="1"/>
  <c r="B53" i="11"/>
  <c r="C53" i="11" s="1"/>
  <c r="H53" i="11" s="1"/>
  <c r="B52" i="11"/>
  <c r="C52" i="11" s="1"/>
  <c r="H52" i="11" s="1"/>
  <c r="B51" i="11"/>
  <c r="C51" i="11" s="1"/>
  <c r="B50" i="11"/>
  <c r="C50" i="11" s="1"/>
  <c r="B49" i="11"/>
  <c r="C49" i="11" s="1"/>
  <c r="B48" i="11"/>
  <c r="C48" i="11" s="1"/>
  <c r="B47" i="11"/>
  <c r="C47" i="11" s="1"/>
  <c r="B46" i="11"/>
  <c r="B45" i="11"/>
  <c r="C45" i="11" s="1"/>
  <c r="B44" i="11"/>
  <c r="C44" i="11" s="1"/>
  <c r="B43" i="11"/>
  <c r="C43" i="11" s="1"/>
  <c r="K194" i="10"/>
  <c r="L194" i="10" s="1"/>
  <c r="Q194" i="10" s="1"/>
  <c r="K193" i="10"/>
  <c r="L193" i="10" s="1"/>
  <c r="Q193" i="10" s="1"/>
  <c r="K192" i="10"/>
  <c r="L192" i="10" s="1"/>
  <c r="Q192" i="10" s="1"/>
  <c r="K191" i="10"/>
  <c r="L191" i="10" s="1"/>
  <c r="K190" i="10"/>
  <c r="L190" i="10" s="1"/>
  <c r="K189" i="10"/>
  <c r="L189" i="10" s="1"/>
  <c r="K188" i="10"/>
  <c r="L188" i="10" s="1"/>
  <c r="K187" i="10"/>
  <c r="L187" i="10" s="1"/>
  <c r="K186" i="10"/>
  <c r="L186" i="10" s="1"/>
  <c r="K185" i="10"/>
  <c r="K184" i="10"/>
  <c r="L184" i="10" s="1"/>
  <c r="K183" i="10"/>
  <c r="L183" i="10" s="1"/>
  <c r="K124" i="10"/>
  <c r="L124" i="10" s="1"/>
  <c r="Q124" i="10" s="1"/>
  <c r="K123" i="10"/>
  <c r="L123" i="10" s="1"/>
  <c r="Q123" i="10" s="1"/>
  <c r="K122" i="10"/>
  <c r="L122" i="10" s="1"/>
  <c r="Q122" i="10" s="1"/>
  <c r="K121" i="10"/>
  <c r="L121" i="10" s="1"/>
  <c r="K120" i="10"/>
  <c r="L120" i="10" s="1"/>
  <c r="K119" i="10"/>
  <c r="L119" i="10" s="1"/>
  <c r="K118" i="10"/>
  <c r="L118" i="10" s="1"/>
  <c r="K117" i="10"/>
  <c r="L117" i="10" s="1"/>
  <c r="K116" i="10"/>
  <c r="L116" i="10" s="1"/>
  <c r="K115" i="10"/>
  <c r="K114" i="10"/>
  <c r="L114" i="10" s="1"/>
  <c r="K113" i="10"/>
  <c r="L113" i="10" s="1"/>
  <c r="K54" i="10"/>
  <c r="L54" i="10" s="1"/>
  <c r="Q54" i="10" s="1"/>
  <c r="K53" i="10"/>
  <c r="L53" i="10" s="1"/>
  <c r="Q53" i="10" s="1"/>
  <c r="K52" i="10"/>
  <c r="L52" i="10" s="1"/>
  <c r="Q52" i="10" s="1"/>
  <c r="K51" i="10"/>
  <c r="L51" i="10" s="1"/>
  <c r="K50" i="10"/>
  <c r="L50" i="10" s="1"/>
  <c r="K49" i="10"/>
  <c r="L49" i="10" s="1"/>
  <c r="K48" i="10"/>
  <c r="L48" i="10" s="1"/>
  <c r="K47" i="10"/>
  <c r="L47" i="10" s="1"/>
  <c r="K46" i="10"/>
  <c r="L46" i="10" s="1"/>
  <c r="K45" i="10"/>
  <c r="K44" i="10"/>
  <c r="L44" i="10" s="1"/>
  <c r="K43" i="10"/>
  <c r="L43" i="10" s="1"/>
  <c r="B194" i="9"/>
  <c r="C194" i="9" s="1"/>
  <c r="H194" i="9" s="1"/>
  <c r="B193" i="9"/>
  <c r="C193" i="9" s="1"/>
  <c r="H193" i="9" s="1"/>
  <c r="B192" i="9"/>
  <c r="C192" i="9" s="1"/>
  <c r="H192" i="9" s="1"/>
  <c r="B191" i="9"/>
  <c r="C191" i="9" s="1"/>
  <c r="B190" i="9"/>
  <c r="C190" i="9" s="1"/>
  <c r="B189" i="9"/>
  <c r="C189" i="9" s="1"/>
  <c r="B188" i="9"/>
  <c r="C188" i="9" s="1"/>
  <c r="B187" i="9"/>
  <c r="C187" i="9" s="1"/>
  <c r="B186" i="9"/>
  <c r="C186" i="9" s="1"/>
  <c r="B185" i="9"/>
  <c r="C185" i="9" s="1"/>
  <c r="B184" i="9"/>
  <c r="B183" i="9"/>
  <c r="C183" i="9" s="1"/>
  <c r="B124" i="9"/>
  <c r="C124" i="9" s="1"/>
  <c r="H124" i="9" s="1"/>
  <c r="B123" i="9"/>
  <c r="C123" i="9" s="1"/>
  <c r="H123" i="9" s="1"/>
  <c r="B122" i="9"/>
  <c r="C122" i="9" s="1"/>
  <c r="H122" i="9" s="1"/>
  <c r="B121" i="9"/>
  <c r="C121" i="9" s="1"/>
  <c r="B120" i="9"/>
  <c r="C120" i="9" s="1"/>
  <c r="B119" i="9"/>
  <c r="C119" i="9" s="1"/>
  <c r="B118" i="9"/>
  <c r="C118" i="9" s="1"/>
  <c r="B117" i="9"/>
  <c r="C117" i="9" s="1"/>
  <c r="B116" i="9"/>
  <c r="C116" i="9" s="1"/>
  <c r="B115" i="9"/>
  <c r="C115" i="9" s="1"/>
  <c r="B114" i="9"/>
  <c r="B113" i="9"/>
  <c r="C113" i="9" s="1"/>
  <c r="B54" i="9"/>
  <c r="C54" i="9" s="1"/>
  <c r="H54" i="9" s="1"/>
  <c r="B53" i="9"/>
  <c r="C53" i="9" s="1"/>
  <c r="H53" i="9" s="1"/>
  <c r="B52" i="9"/>
  <c r="C52" i="9" s="1"/>
  <c r="H52" i="9" s="1"/>
  <c r="B51" i="9"/>
  <c r="C51" i="9" s="1"/>
  <c r="B50" i="9"/>
  <c r="C50" i="9" s="1"/>
  <c r="B49" i="9"/>
  <c r="C49" i="9" s="1"/>
  <c r="B48" i="9"/>
  <c r="C48" i="9" s="1"/>
  <c r="B47" i="9"/>
  <c r="C47" i="9" s="1"/>
  <c r="B46" i="9"/>
  <c r="C46" i="9" s="1"/>
  <c r="B45" i="9"/>
  <c r="C45" i="9" s="1"/>
  <c r="B44" i="9"/>
  <c r="B43" i="9"/>
  <c r="C43" i="9" s="1"/>
  <c r="B54" i="8"/>
  <c r="C54" i="8" s="1"/>
  <c r="H54" i="8" s="1"/>
  <c r="B53" i="8"/>
  <c r="C53" i="8" s="1"/>
  <c r="H53" i="8" s="1"/>
  <c r="B52" i="8"/>
  <c r="C52" i="8" s="1"/>
  <c r="H52" i="8" s="1"/>
  <c r="B51" i="8"/>
  <c r="C51" i="8" s="1"/>
  <c r="B50" i="8"/>
  <c r="C50" i="8" s="1"/>
  <c r="B49" i="8"/>
  <c r="C49" i="8" s="1"/>
  <c r="B48" i="8"/>
  <c r="C48" i="8" s="1"/>
  <c r="B47" i="8"/>
  <c r="C47" i="8" s="1"/>
  <c r="B46" i="8"/>
  <c r="C46" i="8" s="1"/>
  <c r="B45" i="8"/>
  <c r="C45" i="8" s="1"/>
  <c r="B44" i="8"/>
  <c r="C44" i="8" s="1"/>
  <c r="B43" i="8"/>
  <c r="B124" i="8"/>
  <c r="C124" i="8" s="1"/>
  <c r="H124" i="8" s="1"/>
  <c r="B123" i="8"/>
  <c r="C123" i="8" s="1"/>
  <c r="H123" i="8" s="1"/>
  <c r="B122" i="8"/>
  <c r="C122" i="8" s="1"/>
  <c r="H122" i="8" s="1"/>
  <c r="B121" i="8"/>
  <c r="C121" i="8" s="1"/>
  <c r="B120" i="8"/>
  <c r="C120" i="8" s="1"/>
  <c r="B119" i="8"/>
  <c r="C119" i="8" s="1"/>
  <c r="B118" i="8"/>
  <c r="C118" i="8" s="1"/>
  <c r="B117" i="8"/>
  <c r="C117" i="8" s="1"/>
  <c r="B116" i="8"/>
  <c r="C116" i="8" s="1"/>
  <c r="B115" i="8"/>
  <c r="C115" i="8" s="1"/>
  <c r="B114" i="8"/>
  <c r="C114" i="8" s="1"/>
  <c r="B113" i="8"/>
  <c r="B110" i="8"/>
  <c r="C110" i="8" s="1"/>
  <c r="H110" i="8" s="1"/>
  <c r="B109" i="8"/>
  <c r="C109" i="8" s="1"/>
  <c r="H109" i="8" s="1"/>
  <c r="B108" i="8"/>
  <c r="C108" i="8" s="1"/>
  <c r="H108" i="8" s="1"/>
  <c r="B107" i="8"/>
  <c r="C107" i="8" s="1"/>
  <c r="H107" i="8" s="1"/>
  <c r="B106" i="8"/>
  <c r="C106" i="8" s="1"/>
  <c r="H106" i="8" s="1"/>
  <c r="B105" i="8"/>
  <c r="B104" i="8"/>
  <c r="C104" i="8" s="1"/>
  <c r="H104" i="8" s="1"/>
  <c r="B103" i="8"/>
  <c r="C103" i="8" s="1"/>
  <c r="H103" i="8" s="1"/>
  <c r="B102" i="8"/>
  <c r="C102" i="8" s="1"/>
  <c r="H102" i="8" s="1"/>
  <c r="B101" i="8"/>
  <c r="C101" i="8" s="1"/>
  <c r="H101" i="8" s="1"/>
  <c r="B100" i="8"/>
  <c r="C100" i="8" s="1"/>
  <c r="H100" i="8" s="1"/>
  <c r="B99" i="8"/>
  <c r="B40" i="8"/>
  <c r="C40" i="8" s="1"/>
  <c r="H40" i="8" s="1"/>
  <c r="B39" i="8"/>
  <c r="C39" i="8" s="1"/>
  <c r="H39" i="8" s="1"/>
  <c r="B38" i="8"/>
  <c r="C38" i="8" s="1"/>
  <c r="H38" i="8" s="1"/>
  <c r="B37" i="8"/>
  <c r="C37" i="8" s="1"/>
  <c r="H37" i="8" s="1"/>
  <c r="B36" i="8"/>
  <c r="C36" i="8" s="1"/>
  <c r="H36" i="8" s="1"/>
  <c r="B35" i="8"/>
  <c r="B34" i="8"/>
  <c r="C34" i="8" s="1"/>
  <c r="H34" i="8" s="1"/>
  <c r="B33" i="8"/>
  <c r="C33" i="8" s="1"/>
  <c r="H33" i="8" s="1"/>
  <c r="B32" i="8"/>
  <c r="C32" i="8" s="1"/>
  <c r="H32" i="8" s="1"/>
  <c r="B31" i="8"/>
  <c r="C31" i="8" s="1"/>
  <c r="H31" i="8" s="1"/>
  <c r="B30" i="8"/>
  <c r="C30" i="8" s="1"/>
  <c r="H30" i="8" s="1"/>
  <c r="B29" i="8"/>
  <c r="B180" i="9"/>
  <c r="C180" i="9" s="1"/>
  <c r="B179" i="9"/>
  <c r="C179" i="9" s="1"/>
  <c r="B178" i="9"/>
  <c r="C178" i="9" s="1"/>
  <c r="B177" i="9"/>
  <c r="C177" i="9" s="1"/>
  <c r="B176" i="9"/>
  <c r="C176" i="9" s="1"/>
  <c r="B175" i="9"/>
  <c r="C175" i="9" s="1"/>
  <c r="B174" i="9"/>
  <c r="C174" i="9" s="1"/>
  <c r="B173" i="9"/>
  <c r="C173" i="9" s="1"/>
  <c r="B172" i="9"/>
  <c r="C172" i="9" s="1"/>
  <c r="B171" i="9"/>
  <c r="C171" i="9" s="1"/>
  <c r="B170" i="9"/>
  <c r="B169" i="9"/>
  <c r="C169" i="9" s="1"/>
  <c r="B110" i="9"/>
  <c r="C110" i="9" s="1"/>
  <c r="H110" i="9" s="1"/>
  <c r="B109" i="9"/>
  <c r="C109" i="9" s="1"/>
  <c r="H109" i="9" s="1"/>
  <c r="B108" i="9"/>
  <c r="C108" i="9" s="1"/>
  <c r="H108" i="9" s="1"/>
  <c r="B107" i="9"/>
  <c r="C107" i="9" s="1"/>
  <c r="H107" i="9" s="1"/>
  <c r="B106" i="9"/>
  <c r="C106" i="9" s="1"/>
  <c r="H106" i="9" s="1"/>
  <c r="B105" i="9"/>
  <c r="B104" i="9"/>
  <c r="C104" i="9" s="1"/>
  <c r="H104" i="9" s="1"/>
  <c r="B103" i="9"/>
  <c r="C103" i="9" s="1"/>
  <c r="H103" i="9" s="1"/>
  <c r="B102" i="9"/>
  <c r="C102" i="9" s="1"/>
  <c r="H102" i="9" s="1"/>
  <c r="B101" i="9"/>
  <c r="C101" i="9" s="1"/>
  <c r="H101" i="9" s="1"/>
  <c r="B100" i="9"/>
  <c r="B99" i="9"/>
  <c r="C99" i="9" s="1"/>
  <c r="H99" i="9" s="1"/>
  <c r="B40" i="9"/>
  <c r="C40" i="9" s="1"/>
  <c r="H40" i="9" s="1"/>
  <c r="B39" i="9"/>
  <c r="C39" i="9" s="1"/>
  <c r="H39" i="9" s="1"/>
  <c r="B38" i="9"/>
  <c r="C38" i="9" s="1"/>
  <c r="H38" i="9" s="1"/>
  <c r="B37" i="9"/>
  <c r="C37" i="9" s="1"/>
  <c r="H37" i="9" s="1"/>
  <c r="B36" i="9"/>
  <c r="C36" i="9" s="1"/>
  <c r="H36" i="9" s="1"/>
  <c r="B35" i="9"/>
  <c r="C35" i="9" s="1"/>
  <c r="H35" i="9" s="1"/>
  <c r="B34" i="9"/>
  <c r="C34" i="9" s="1"/>
  <c r="H34" i="9" s="1"/>
  <c r="B33" i="9"/>
  <c r="C33" i="9" s="1"/>
  <c r="H33" i="9" s="1"/>
  <c r="B32" i="9"/>
  <c r="C32" i="9" s="1"/>
  <c r="H32" i="9" s="1"/>
  <c r="B31" i="9"/>
  <c r="C31" i="9" s="1"/>
  <c r="H31" i="9" s="1"/>
  <c r="B30" i="9"/>
  <c r="B29" i="9"/>
  <c r="C29" i="9" s="1"/>
  <c r="H29" i="9" s="1"/>
  <c r="K180" i="10"/>
  <c r="L180" i="10" s="1"/>
  <c r="K179" i="10"/>
  <c r="L179" i="10" s="1"/>
  <c r="K178" i="10"/>
  <c r="L178" i="10" s="1"/>
  <c r="K177" i="10"/>
  <c r="L177" i="10" s="1"/>
  <c r="K176" i="10"/>
  <c r="L176" i="10" s="1"/>
  <c r="K175" i="10"/>
  <c r="L175" i="10" s="1"/>
  <c r="K174" i="10"/>
  <c r="L174" i="10" s="1"/>
  <c r="K173" i="10"/>
  <c r="L173" i="10" s="1"/>
  <c r="K172" i="10"/>
  <c r="L172" i="10" s="1"/>
  <c r="K171" i="10"/>
  <c r="K170" i="10"/>
  <c r="L170" i="10" s="1"/>
  <c r="K169" i="10"/>
  <c r="L169" i="10" s="1"/>
  <c r="K110" i="10"/>
  <c r="L110" i="10" s="1"/>
  <c r="Q110" i="10" s="1"/>
  <c r="K109" i="10"/>
  <c r="L109" i="10" s="1"/>
  <c r="Q109" i="10" s="1"/>
  <c r="K108" i="10"/>
  <c r="L108" i="10" s="1"/>
  <c r="Q108" i="10" s="1"/>
  <c r="K107" i="10"/>
  <c r="L107" i="10" s="1"/>
  <c r="Q107" i="10" s="1"/>
  <c r="K106" i="10"/>
  <c r="L106" i="10" s="1"/>
  <c r="Q106" i="10" s="1"/>
  <c r="K105" i="10"/>
  <c r="L105" i="10" s="1"/>
  <c r="Q105" i="10" s="1"/>
  <c r="K104" i="10"/>
  <c r="L104" i="10" s="1"/>
  <c r="Q104" i="10" s="1"/>
  <c r="K103" i="10"/>
  <c r="L103" i="10" s="1"/>
  <c r="Q103" i="10" s="1"/>
  <c r="K102" i="10"/>
  <c r="L102" i="10" s="1"/>
  <c r="Q102" i="10" s="1"/>
  <c r="K101" i="10"/>
  <c r="K100" i="10"/>
  <c r="L100" i="10" s="1"/>
  <c r="Q100" i="10" s="1"/>
  <c r="K99" i="10"/>
  <c r="L99" i="10" s="1"/>
  <c r="Q99" i="10" s="1"/>
  <c r="K40" i="10"/>
  <c r="L40" i="10" s="1"/>
  <c r="Q40" i="10" s="1"/>
  <c r="K39" i="10"/>
  <c r="L39" i="10" s="1"/>
  <c r="Q39" i="10" s="1"/>
  <c r="K38" i="10"/>
  <c r="L38" i="10" s="1"/>
  <c r="Q38" i="10" s="1"/>
  <c r="K37" i="10"/>
  <c r="L37" i="10" s="1"/>
  <c r="Q37" i="10" s="1"/>
  <c r="K36" i="10"/>
  <c r="L36" i="10" s="1"/>
  <c r="Q36" i="10" s="1"/>
  <c r="K35" i="10"/>
  <c r="L35" i="10" s="1"/>
  <c r="Q35" i="10" s="1"/>
  <c r="K34" i="10"/>
  <c r="L34" i="10" s="1"/>
  <c r="Q34" i="10" s="1"/>
  <c r="K33" i="10"/>
  <c r="L33" i="10" s="1"/>
  <c r="Q33" i="10" s="1"/>
  <c r="K32" i="10"/>
  <c r="L32" i="10" s="1"/>
  <c r="Q32" i="10" s="1"/>
  <c r="K31" i="10"/>
  <c r="K30" i="10"/>
  <c r="K29" i="10"/>
  <c r="L29" i="10" s="1"/>
  <c r="Q29" i="10" s="1"/>
  <c r="B180" i="11"/>
  <c r="C180" i="11" s="1"/>
  <c r="B179" i="11"/>
  <c r="C179" i="11" s="1"/>
  <c r="B178" i="11"/>
  <c r="C178" i="11" s="1"/>
  <c r="B177" i="11"/>
  <c r="C177" i="11" s="1"/>
  <c r="B176" i="11"/>
  <c r="C176" i="11" s="1"/>
  <c r="B175" i="11"/>
  <c r="C175" i="11" s="1"/>
  <c r="B174" i="11"/>
  <c r="C174" i="11" s="1"/>
  <c r="B173" i="11"/>
  <c r="C173" i="11" s="1"/>
  <c r="B172" i="11"/>
  <c r="B171" i="11"/>
  <c r="C171" i="11" s="1"/>
  <c r="B170" i="11"/>
  <c r="C170" i="11" s="1"/>
  <c r="B169" i="11"/>
  <c r="C169" i="11" s="1"/>
  <c r="B110" i="11"/>
  <c r="C110" i="11" s="1"/>
  <c r="H110" i="11" s="1"/>
  <c r="B109" i="11"/>
  <c r="C109" i="11" s="1"/>
  <c r="H109" i="11" s="1"/>
  <c r="B108" i="11"/>
  <c r="C108" i="11" s="1"/>
  <c r="H108" i="11" s="1"/>
  <c r="B107" i="11"/>
  <c r="C107" i="11" s="1"/>
  <c r="H107" i="11" s="1"/>
  <c r="B106" i="11"/>
  <c r="C106" i="11" s="1"/>
  <c r="H106" i="11" s="1"/>
  <c r="B105" i="11"/>
  <c r="C105" i="11" s="1"/>
  <c r="H105" i="11" s="1"/>
  <c r="B104" i="11"/>
  <c r="C104" i="11" s="1"/>
  <c r="H104" i="11" s="1"/>
  <c r="B103" i="11"/>
  <c r="C103" i="11" s="1"/>
  <c r="H103" i="11" s="1"/>
  <c r="B102" i="11"/>
  <c r="B101" i="11"/>
  <c r="C101" i="11" s="1"/>
  <c r="H101" i="11" s="1"/>
  <c r="B100" i="11"/>
  <c r="C100" i="11" s="1"/>
  <c r="H100" i="11" s="1"/>
  <c r="B99" i="11"/>
  <c r="C99" i="11" s="1"/>
  <c r="H99" i="11" s="1"/>
  <c r="B40" i="11"/>
  <c r="C40" i="11" s="1"/>
  <c r="H40" i="11" s="1"/>
  <c r="B39" i="11"/>
  <c r="C39" i="11" s="1"/>
  <c r="H39" i="11" s="1"/>
  <c r="B38" i="11"/>
  <c r="C38" i="11" s="1"/>
  <c r="H38" i="11" s="1"/>
  <c r="B37" i="11"/>
  <c r="C37" i="11" s="1"/>
  <c r="H37" i="11" s="1"/>
  <c r="B36" i="11"/>
  <c r="C36" i="11" s="1"/>
  <c r="H36" i="11" s="1"/>
  <c r="B35" i="11"/>
  <c r="C35" i="11" s="1"/>
  <c r="H35" i="11" s="1"/>
  <c r="B34" i="11"/>
  <c r="C34" i="11" s="1"/>
  <c r="H34" i="11" s="1"/>
  <c r="B33" i="11"/>
  <c r="C33" i="11" s="1"/>
  <c r="H33" i="11" s="1"/>
  <c r="B32" i="11"/>
  <c r="B31" i="11"/>
  <c r="B30" i="11"/>
  <c r="C30" i="11" s="1"/>
  <c r="H30" i="11" s="1"/>
  <c r="B29" i="11"/>
  <c r="C29" i="11" s="1"/>
  <c r="H29" i="11" s="1"/>
  <c r="B110" i="12"/>
  <c r="C110" i="12" s="1"/>
  <c r="H110" i="12" s="1"/>
  <c r="B109" i="12"/>
  <c r="C109" i="12" s="1"/>
  <c r="H109" i="12" s="1"/>
  <c r="B108" i="12"/>
  <c r="C108" i="12" s="1"/>
  <c r="H108" i="12" s="1"/>
  <c r="B107" i="12"/>
  <c r="C107" i="12" s="1"/>
  <c r="H107" i="12" s="1"/>
  <c r="B106" i="12"/>
  <c r="C106" i="12" s="1"/>
  <c r="H106" i="12" s="1"/>
  <c r="B105" i="12"/>
  <c r="C105" i="12" s="1"/>
  <c r="H105" i="12" s="1"/>
  <c r="B104" i="12"/>
  <c r="C104" i="12" s="1"/>
  <c r="H104" i="12" s="1"/>
  <c r="B103" i="12"/>
  <c r="B102" i="12"/>
  <c r="C102" i="12" s="1"/>
  <c r="H102" i="12" s="1"/>
  <c r="B101" i="12"/>
  <c r="C101" i="12" s="1"/>
  <c r="H101" i="12" s="1"/>
  <c r="B100" i="12"/>
  <c r="C100" i="12" s="1"/>
  <c r="H100" i="12" s="1"/>
  <c r="B99" i="12"/>
  <c r="C99" i="12" s="1"/>
  <c r="H99" i="12" s="1"/>
  <c r="B40" i="12"/>
  <c r="C40" i="12" s="1"/>
  <c r="H40" i="12" s="1"/>
  <c r="B39" i="12"/>
  <c r="C39" i="12" s="1"/>
  <c r="H39" i="12" s="1"/>
  <c r="B38" i="12"/>
  <c r="C38" i="12" s="1"/>
  <c r="H38" i="12" s="1"/>
  <c r="B37" i="12"/>
  <c r="C37" i="12" s="1"/>
  <c r="H37" i="12" s="1"/>
  <c r="B36" i="12"/>
  <c r="C36" i="12" s="1"/>
  <c r="H36" i="12" s="1"/>
  <c r="B35" i="12"/>
  <c r="C35" i="12" s="1"/>
  <c r="H35" i="12" s="1"/>
  <c r="B34" i="12"/>
  <c r="C34" i="12" s="1"/>
  <c r="H34" i="12" s="1"/>
  <c r="B33" i="12"/>
  <c r="B32" i="12"/>
  <c r="B31" i="12"/>
  <c r="C31" i="12" s="1"/>
  <c r="H31" i="12" s="1"/>
  <c r="B30" i="12"/>
  <c r="C30" i="12" s="1"/>
  <c r="H30" i="12" s="1"/>
  <c r="B29" i="12"/>
  <c r="C29" i="12" s="1"/>
  <c r="H29" i="12" s="1"/>
  <c r="B180" i="13"/>
  <c r="C180" i="13" s="1"/>
  <c r="B179" i="13"/>
  <c r="C179" i="13" s="1"/>
  <c r="B178" i="13"/>
  <c r="C178" i="13" s="1"/>
  <c r="B177" i="13"/>
  <c r="C177" i="13" s="1"/>
  <c r="B176" i="13"/>
  <c r="C176" i="13" s="1"/>
  <c r="B175" i="13"/>
  <c r="C175" i="13" s="1"/>
  <c r="B174" i="13"/>
  <c r="B173" i="13"/>
  <c r="C173" i="13" s="1"/>
  <c r="B172" i="13"/>
  <c r="C172" i="13" s="1"/>
  <c r="B171" i="13"/>
  <c r="C171" i="13" s="1"/>
  <c r="B170" i="13"/>
  <c r="C170" i="13" s="1"/>
  <c r="B169" i="13"/>
  <c r="C169" i="13" s="1"/>
  <c r="B110" i="13"/>
  <c r="C110" i="13" s="1"/>
  <c r="H110" i="13" s="1"/>
  <c r="B109" i="13"/>
  <c r="C109" i="13" s="1"/>
  <c r="H109" i="13" s="1"/>
  <c r="B108" i="13"/>
  <c r="C108" i="13" s="1"/>
  <c r="H108" i="13" s="1"/>
  <c r="B107" i="13"/>
  <c r="C107" i="13" s="1"/>
  <c r="H107" i="13" s="1"/>
  <c r="B106" i="13"/>
  <c r="C106" i="13" s="1"/>
  <c r="H106" i="13" s="1"/>
  <c r="B105" i="13"/>
  <c r="C105" i="13" s="1"/>
  <c r="H105" i="13" s="1"/>
  <c r="B104" i="13"/>
  <c r="B103" i="13"/>
  <c r="C103" i="13" s="1"/>
  <c r="H103" i="13" s="1"/>
  <c r="B102" i="13"/>
  <c r="C102" i="13" s="1"/>
  <c r="H102" i="13" s="1"/>
  <c r="B101" i="13"/>
  <c r="C101" i="13" s="1"/>
  <c r="H101" i="13" s="1"/>
  <c r="B100" i="13"/>
  <c r="C100" i="13" s="1"/>
  <c r="H100" i="13" s="1"/>
  <c r="B99" i="13"/>
  <c r="C99" i="13" s="1"/>
  <c r="H99" i="13" s="1"/>
  <c r="B40" i="13"/>
  <c r="C40" i="13" s="1"/>
  <c r="H40" i="13" s="1"/>
  <c r="B39" i="13"/>
  <c r="C39" i="13" s="1"/>
  <c r="H39" i="13" s="1"/>
  <c r="B38" i="13"/>
  <c r="C38" i="13" s="1"/>
  <c r="H38" i="13" s="1"/>
  <c r="B37" i="13"/>
  <c r="C37" i="13" s="1"/>
  <c r="H37" i="13" s="1"/>
  <c r="B36" i="13"/>
  <c r="C36" i="13" s="1"/>
  <c r="H36" i="13" s="1"/>
  <c r="B35" i="13"/>
  <c r="C35" i="13" s="1"/>
  <c r="H35" i="13" s="1"/>
  <c r="B34" i="13"/>
  <c r="B33" i="13"/>
  <c r="B32" i="13"/>
  <c r="C32" i="13" s="1"/>
  <c r="H32" i="13" s="1"/>
  <c r="B31" i="13"/>
  <c r="C31" i="13" s="1"/>
  <c r="H31" i="13" s="1"/>
  <c r="B30" i="13"/>
  <c r="C30" i="13" s="1"/>
  <c r="H30" i="13" s="1"/>
  <c r="B29" i="13"/>
  <c r="C29" i="13" s="1"/>
  <c r="H29" i="13" s="1"/>
  <c r="B110" i="14"/>
  <c r="C110" i="14" s="1"/>
  <c r="H110" i="14" s="1"/>
  <c r="B109" i="14"/>
  <c r="C109" i="14" s="1"/>
  <c r="H109" i="14" s="1"/>
  <c r="B108" i="14"/>
  <c r="C108" i="14" s="1"/>
  <c r="H108" i="14" s="1"/>
  <c r="B107" i="14"/>
  <c r="C107" i="14" s="1"/>
  <c r="H107" i="14" s="1"/>
  <c r="B106" i="14"/>
  <c r="C106" i="14" s="1"/>
  <c r="H106" i="14" s="1"/>
  <c r="B105" i="14"/>
  <c r="B104" i="14"/>
  <c r="C104" i="14" s="1"/>
  <c r="H104" i="14" s="1"/>
  <c r="B103" i="14"/>
  <c r="C103" i="14" s="1"/>
  <c r="H103" i="14" s="1"/>
  <c r="B102" i="14"/>
  <c r="C102" i="14" s="1"/>
  <c r="H102" i="14" s="1"/>
  <c r="B101" i="14"/>
  <c r="C101" i="14" s="1"/>
  <c r="H101" i="14" s="1"/>
  <c r="B100" i="14"/>
  <c r="C100" i="14" s="1"/>
  <c r="H100" i="14" s="1"/>
  <c r="B99" i="14"/>
  <c r="C99" i="14" s="1"/>
  <c r="H99" i="14" s="1"/>
  <c r="B40" i="14"/>
  <c r="C40" i="14" s="1"/>
  <c r="H40" i="14" s="1"/>
  <c r="B39" i="14"/>
  <c r="C39" i="14" s="1"/>
  <c r="H39" i="14" s="1"/>
  <c r="B38" i="14"/>
  <c r="C38" i="14" s="1"/>
  <c r="H38" i="14" s="1"/>
  <c r="B37" i="14"/>
  <c r="B36" i="14"/>
  <c r="C36" i="14" s="1"/>
  <c r="H36" i="14" s="1"/>
  <c r="B35" i="14"/>
  <c r="B34" i="14"/>
  <c r="C34" i="14" s="1"/>
  <c r="H34" i="14" s="1"/>
  <c r="B33" i="14"/>
  <c r="C33" i="14" s="1"/>
  <c r="H33" i="14" s="1"/>
  <c r="B32" i="14"/>
  <c r="C32" i="14" s="1"/>
  <c r="H32" i="14" s="1"/>
  <c r="B31" i="14"/>
  <c r="C31" i="14" s="1"/>
  <c r="H31" i="14" s="1"/>
  <c r="B30" i="14"/>
  <c r="C30" i="14" s="1"/>
  <c r="H30" i="14" s="1"/>
  <c r="B29" i="14"/>
  <c r="C29" i="14" s="1"/>
  <c r="H29" i="14" s="1"/>
  <c r="B180" i="15"/>
  <c r="C180" i="15" s="1"/>
  <c r="B179" i="15"/>
  <c r="C179" i="15" s="1"/>
  <c r="B178" i="15"/>
  <c r="C178" i="15" s="1"/>
  <c r="B177" i="15"/>
  <c r="C177" i="15" s="1"/>
  <c r="B176" i="15"/>
  <c r="B175" i="15"/>
  <c r="C175" i="15" s="1"/>
  <c r="B174" i="15"/>
  <c r="C174" i="15" s="1"/>
  <c r="B173" i="15"/>
  <c r="C173" i="15" s="1"/>
  <c r="B172" i="15"/>
  <c r="C172" i="15" s="1"/>
  <c r="B171" i="15"/>
  <c r="C171" i="15" s="1"/>
  <c r="B170" i="15"/>
  <c r="C170" i="15" s="1"/>
  <c r="B169" i="15"/>
  <c r="C169" i="15" s="1"/>
  <c r="B110" i="15"/>
  <c r="C110" i="15" s="1"/>
  <c r="H110" i="15" s="1"/>
  <c r="B109" i="15"/>
  <c r="C109" i="15" s="1"/>
  <c r="H109" i="15" s="1"/>
  <c r="B108" i="15"/>
  <c r="C108" i="15" s="1"/>
  <c r="H108" i="15" s="1"/>
  <c r="B107" i="15"/>
  <c r="C107" i="15" s="1"/>
  <c r="H107" i="15" s="1"/>
  <c r="B106" i="15"/>
  <c r="B105" i="15"/>
  <c r="C105" i="15" s="1"/>
  <c r="H105" i="15" s="1"/>
  <c r="B104" i="15"/>
  <c r="C104" i="15" s="1"/>
  <c r="H104" i="15" s="1"/>
  <c r="B103" i="15"/>
  <c r="C103" i="15" s="1"/>
  <c r="H103" i="15" s="1"/>
  <c r="B102" i="15"/>
  <c r="C102" i="15" s="1"/>
  <c r="H102" i="15" s="1"/>
  <c r="B101" i="15"/>
  <c r="C101" i="15" s="1"/>
  <c r="H101" i="15" s="1"/>
  <c r="B100" i="15"/>
  <c r="C100" i="15" s="1"/>
  <c r="H100" i="15" s="1"/>
  <c r="B99" i="15"/>
  <c r="C99" i="15" s="1"/>
  <c r="H99" i="15" s="1"/>
  <c r="B40" i="15"/>
  <c r="C40" i="15" s="1"/>
  <c r="H40" i="15" s="1"/>
  <c r="B39" i="15"/>
  <c r="C39" i="15" s="1"/>
  <c r="H39" i="15" s="1"/>
  <c r="B38" i="15"/>
  <c r="C38" i="15" s="1"/>
  <c r="H38" i="15" s="1"/>
  <c r="B37" i="15"/>
  <c r="C37" i="15" s="1"/>
  <c r="H37" i="15" s="1"/>
  <c r="B36" i="15"/>
  <c r="B35" i="15"/>
  <c r="C35" i="15" s="1"/>
  <c r="H35" i="15" s="1"/>
  <c r="B34" i="15"/>
  <c r="B33" i="15"/>
  <c r="C33" i="15" s="1"/>
  <c r="H33" i="15" s="1"/>
  <c r="B32" i="15"/>
  <c r="C32" i="15" s="1"/>
  <c r="H32" i="15" s="1"/>
  <c r="B31" i="15"/>
  <c r="C31" i="15" s="1"/>
  <c r="H31" i="15" s="1"/>
  <c r="B30" i="15"/>
  <c r="C30" i="15" s="1"/>
  <c r="H30" i="15" s="1"/>
  <c r="B29" i="15"/>
  <c r="C29" i="15" s="1"/>
  <c r="H29" i="15" s="1"/>
  <c r="B40" i="16"/>
  <c r="C40" i="16" s="1"/>
  <c r="H40" i="16" s="1"/>
  <c r="B39" i="16"/>
  <c r="C39" i="16" s="1"/>
  <c r="H39" i="16" s="1"/>
  <c r="B38" i="16"/>
  <c r="C38" i="16" s="1"/>
  <c r="H38" i="16" s="1"/>
  <c r="B37" i="16"/>
  <c r="B36" i="16"/>
  <c r="C36" i="16" s="1"/>
  <c r="H36" i="16" s="1"/>
  <c r="B35" i="16"/>
  <c r="C35" i="16" s="1"/>
  <c r="H35" i="16" s="1"/>
  <c r="B34" i="16"/>
  <c r="C34" i="16" s="1"/>
  <c r="H34" i="16" s="1"/>
  <c r="B33" i="16"/>
  <c r="C33" i="16" s="1"/>
  <c r="H33" i="16" s="1"/>
  <c r="B32" i="16"/>
  <c r="C32" i="16" s="1"/>
  <c r="H32" i="16" s="1"/>
  <c r="B31" i="16"/>
  <c r="C31" i="16" s="1"/>
  <c r="H31" i="16" s="1"/>
  <c r="B30" i="16"/>
  <c r="C30" i="16" s="1"/>
  <c r="H30" i="16" s="1"/>
  <c r="B29" i="16"/>
  <c r="C29" i="16" s="1"/>
  <c r="H29" i="16" s="1"/>
  <c r="B110" i="17"/>
  <c r="C110" i="17" s="1"/>
  <c r="H110" i="17" s="1"/>
  <c r="B109" i="17"/>
  <c r="B108" i="17"/>
  <c r="C108" i="17" s="1"/>
  <c r="H108" i="17" s="1"/>
  <c r="B107" i="17"/>
  <c r="C107" i="17" s="1"/>
  <c r="H107" i="17" s="1"/>
  <c r="B106" i="17"/>
  <c r="C106" i="17" s="1"/>
  <c r="H106" i="17" s="1"/>
  <c r="B105" i="17"/>
  <c r="C105" i="17" s="1"/>
  <c r="H105" i="17" s="1"/>
  <c r="B104" i="17"/>
  <c r="C104" i="17" s="1"/>
  <c r="H104" i="17" s="1"/>
  <c r="B103" i="17"/>
  <c r="C103" i="17" s="1"/>
  <c r="H103" i="17" s="1"/>
  <c r="B102" i="17"/>
  <c r="C102" i="17" s="1"/>
  <c r="H102" i="17" s="1"/>
  <c r="B101" i="17"/>
  <c r="C101" i="17" s="1"/>
  <c r="H101" i="17" s="1"/>
  <c r="B100" i="17"/>
  <c r="C100" i="17" s="1"/>
  <c r="H100" i="17" s="1"/>
  <c r="B99" i="17"/>
  <c r="C99" i="17" s="1"/>
  <c r="H99" i="17" s="1"/>
  <c r="B180" i="17"/>
  <c r="B179" i="17"/>
  <c r="C179" i="17" s="1"/>
  <c r="B178" i="17"/>
  <c r="C178" i="17" s="1"/>
  <c r="B177" i="17"/>
  <c r="C177" i="17" s="1"/>
  <c r="B176" i="17"/>
  <c r="C176" i="17" s="1"/>
  <c r="B175" i="17"/>
  <c r="C175" i="17" s="1"/>
  <c r="B174" i="17"/>
  <c r="C174" i="17" s="1"/>
  <c r="B173" i="17"/>
  <c r="C173" i="17" s="1"/>
  <c r="B172" i="17"/>
  <c r="C172" i="17" s="1"/>
  <c r="B171" i="17"/>
  <c r="C171" i="17" s="1"/>
  <c r="B170" i="17"/>
  <c r="C170" i="17" s="1"/>
  <c r="B169" i="17"/>
  <c r="C169" i="17" s="1"/>
  <c r="B40" i="17"/>
  <c r="C40" i="17" s="1"/>
  <c r="H40" i="17" s="1"/>
  <c r="B39" i="17"/>
  <c r="C39" i="17" s="1"/>
  <c r="H39" i="17" s="1"/>
  <c r="B38" i="17"/>
  <c r="B37" i="17"/>
  <c r="B36" i="17"/>
  <c r="B35" i="17"/>
  <c r="C35" i="17" s="1"/>
  <c r="H35" i="17" s="1"/>
  <c r="B34" i="17"/>
  <c r="C34" i="17" s="1"/>
  <c r="H34" i="17" s="1"/>
  <c r="B33" i="17"/>
  <c r="C33" i="17" s="1"/>
  <c r="H33" i="17" s="1"/>
  <c r="B32" i="17"/>
  <c r="C32" i="17" s="1"/>
  <c r="H32" i="17" s="1"/>
  <c r="B31" i="17"/>
  <c r="C31" i="17" s="1"/>
  <c r="H31" i="17" s="1"/>
  <c r="B30" i="17"/>
  <c r="C30" i="17" s="1"/>
  <c r="H30" i="17" s="1"/>
  <c r="B29" i="17"/>
  <c r="C29" i="17" s="1"/>
  <c r="H29" i="17" s="1"/>
  <c r="C21" i="17"/>
  <c r="D205" i="17"/>
  <c r="C204" i="17"/>
  <c r="F203" i="17"/>
  <c r="D203" i="17"/>
  <c r="C203" i="17"/>
  <c r="E201" i="17"/>
  <c r="E200" i="17"/>
  <c r="E199" i="17"/>
  <c r="E198" i="17"/>
  <c r="E197" i="17"/>
  <c r="E196" i="17"/>
  <c r="A194" i="17"/>
  <c r="A193" i="17"/>
  <c r="A192" i="17"/>
  <c r="E191" i="17"/>
  <c r="E190" i="17"/>
  <c r="H190" i="17" s="1"/>
  <c r="E189" i="17"/>
  <c r="H189" i="17" s="1"/>
  <c r="E188" i="17"/>
  <c r="H188" i="17" s="1"/>
  <c r="E187" i="17"/>
  <c r="H187" i="17" s="1"/>
  <c r="E186" i="17"/>
  <c r="H186" i="17" s="1"/>
  <c r="E185" i="17"/>
  <c r="E184" i="17"/>
  <c r="E183" i="17"/>
  <c r="A180" i="17"/>
  <c r="A179" i="17"/>
  <c r="A178" i="17"/>
  <c r="E163" i="17"/>
  <c r="E162" i="17"/>
  <c r="H162" i="17" s="1"/>
  <c r="E161" i="17"/>
  <c r="H161" i="17" s="1"/>
  <c r="E160" i="17"/>
  <c r="H160" i="17" s="1"/>
  <c r="E159" i="17"/>
  <c r="H159" i="17" s="1"/>
  <c r="E158" i="17"/>
  <c r="H158" i="17" s="1"/>
  <c r="E157" i="17"/>
  <c r="H157" i="17" s="1"/>
  <c r="E156" i="17"/>
  <c r="H156" i="17" s="1"/>
  <c r="E155" i="17"/>
  <c r="H155" i="17" s="1"/>
  <c r="E154" i="17"/>
  <c r="H154" i="17" s="1"/>
  <c r="E153" i="17"/>
  <c r="H153" i="17" s="1"/>
  <c r="E152" i="17"/>
  <c r="H152" i="17" s="1"/>
  <c r="E148" i="17"/>
  <c r="D135" i="17"/>
  <c r="C134" i="17"/>
  <c r="F133" i="17"/>
  <c r="D133" i="17"/>
  <c r="C133" i="17"/>
  <c r="E132" i="17"/>
  <c r="E131" i="17"/>
  <c r="E130" i="17"/>
  <c r="E129" i="17"/>
  <c r="E128" i="17"/>
  <c r="E127" i="17"/>
  <c r="E126" i="17"/>
  <c r="A124" i="17"/>
  <c r="A123" i="17"/>
  <c r="A122" i="17"/>
  <c r="E121" i="17"/>
  <c r="H121" i="17" s="1"/>
  <c r="E120" i="17"/>
  <c r="E119" i="17"/>
  <c r="H119" i="17" s="1"/>
  <c r="E118" i="17"/>
  <c r="H118" i="17" s="1"/>
  <c r="E117" i="17"/>
  <c r="E116" i="17"/>
  <c r="E115" i="17"/>
  <c r="H115" i="17" s="1"/>
  <c r="E114" i="17"/>
  <c r="H114" i="17" s="1"/>
  <c r="E113" i="17"/>
  <c r="H113" i="17" s="1"/>
  <c r="A110" i="17"/>
  <c r="A109" i="17"/>
  <c r="A108" i="17"/>
  <c r="E93" i="17"/>
  <c r="H93" i="17" s="1"/>
  <c r="E92" i="17"/>
  <c r="E91" i="17"/>
  <c r="H91" i="17" s="1"/>
  <c r="E90" i="17"/>
  <c r="H90" i="17" s="1"/>
  <c r="E89" i="17"/>
  <c r="H89" i="17" s="1"/>
  <c r="E88" i="17"/>
  <c r="H88" i="17" s="1"/>
  <c r="E87" i="17"/>
  <c r="H87" i="17" s="1"/>
  <c r="E86" i="17"/>
  <c r="H86" i="17" s="1"/>
  <c r="E85" i="17"/>
  <c r="H85" i="17" s="1"/>
  <c r="E84" i="17"/>
  <c r="H84" i="17" s="1"/>
  <c r="E83" i="17"/>
  <c r="H83" i="17" s="1"/>
  <c r="E82" i="17"/>
  <c r="H82" i="17" s="1"/>
  <c r="E78" i="17"/>
  <c r="E6" i="17"/>
  <c r="D65" i="17"/>
  <c r="C64" i="17"/>
  <c r="F63" i="17"/>
  <c r="D63" i="17"/>
  <c r="C63" i="17"/>
  <c r="E62" i="17"/>
  <c r="H62" i="17" s="1"/>
  <c r="E61" i="17"/>
  <c r="E60" i="17"/>
  <c r="E59" i="17"/>
  <c r="E58" i="17"/>
  <c r="E57" i="17"/>
  <c r="E56" i="17"/>
  <c r="A54" i="17"/>
  <c r="A53" i="17"/>
  <c r="A52" i="17"/>
  <c r="E51" i="17"/>
  <c r="E50" i="17"/>
  <c r="E49" i="17"/>
  <c r="E48" i="17"/>
  <c r="E47" i="17"/>
  <c r="E46" i="17"/>
  <c r="E45" i="17"/>
  <c r="E44" i="17"/>
  <c r="E43" i="17"/>
  <c r="A40" i="17"/>
  <c r="A39" i="17"/>
  <c r="A38" i="17"/>
  <c r="C37" i="17"/>
  <c r="H37" i="17" s="1"/>
  <c r="E23" i="17"/>
  <c r="H23" i="17" s="1"/>
  <c r="E22" i="17"/>
  <c r="H22" i="17" s="1"/>
  <c r="E21" i="17"/>
  <c r="E20" i="17"/>
  <c r="H20" i="17" s="1"/>
  <c r="E19" i="17"/>
  <c r="E18" i="17"/>
  <c r="H18" i="17" s="1"/>
  <c r="E17" i="17"/>
  <c r="H17" i="17" s="1"/>
  <c r="E16" i="17"/>
  <c r="H16" i="17" s="1"/>
  <c r="E15" i="17"/>
  <c r="H15" i="17" s="1"/>
  <c r="E14" i="17"/>
  <c r="H14" i="17" s="1"/>
  <c r="E13" i="17"/>
  <c r="H13" i="17" s="1"/>
  <c r="E12" i="17"/>
  <c r="H12" i="17" s="1"/>
  <c r="E8" i="17"/>
  <c r="D205" i="15"/>
  <c r="C204" i="15"/>
  <c r="F203" i="15"/>
  <c r="D203" i="15"/>
  <c r="C203" i="15"/>
  <c r="E201" i="15"/>
  <c r="E200" i="15"/>
  <c r="E199" i="15"/>
  <c r="E198" i="15"/>
  <c r="E197" i="15"/>
  <c r="E196" i="15"/>
  <c r="A194" i="15"/>
  <c r="A193" i="15"/>
  <c r="A192" i="15"/>
  <c r="E191" i="15"/>
  <c r="E190" i="15"/>
  <c r="E189" i="15"/>
  <c r="H189" i="15" s="1"/>
  <c r="E188" i="15"/>
  <c r="H188" i="15" s="1"/>
  <c r="E187" i="15"/>
  <c r="H187" i="15" s="1"/>
  <c r="E186" i="15"/>
  <c r="H186" i="15" s="1"/>
  <c r="E185" i="15"/>
  <c r="E184" i="15"/>
  <c r="E183" i="15"/>
  <c r="A180" i="15"/>
  <c r="A179" i="15"/>
  <c r="A178" i="15"/>
  <c r="E163" i="15"/>
  <c r="H163" i="15" s="1"/>
  <c r="E162" i="15"/>
  <c r="H162" i="15" s="1"/>
  <c r="E161" i="15"/>
  <c r="H161" i="15" s="1"/>
  <c r="E160" i="15"/>
  <c r="H160" i="15" s="1"/>
  <c r="E159" i="15"/>
  <c r="C159" i="15"/>
  <c r="E158" i="15"/>
  <c r="H158" i="15" s="1"/>
  <c r="E157" i="15"/>
  <c r="H157" i="15" s="1"/>
  <c r="E156" i="15"/>
  <c r="H156" i="15" s="1"/>
  <c r="E155" i="15"/>
  <c r="H155" i="15" s="1"/>
  <c r="E154" i="15"/>
  <c r="H154" i="15" s="1"/>
  <c r="E153" i="15"/>
  <c r="H153" i="15" s="1"/>
  <c r="E152" i="15"/>
  <c r="H152" i="15" s="1"/>
  <c r="E148" i="15"/>
  <c r="E146" i="15"/>
  <c r="D135" i="15"/>
  <c r="C134" i="15"/>
  <c r="F133" i="15"/>
  <c r="D133" i="15"/>
  <c r="C133" i="15"/>
  <c r="E132" i="15"/>
  <c r="E131" i="15"/>
  <c r="E130" i="15"/>
  <c r="E129" i="15"/>
  <c r="E128" i="15"/>
  <c r="E127" i="15"/>
  <c r="E126" i="15"/>
  <c r="A124" i="15"/>
  <c r="A123" i="15"/>
  <c r="A122" i="15"/>
  <c r="E121" i="15"/>
  <c r="H121" i="15" s="1"/>
  <c r="E120" i="15"/>
  <c r="E119" i="15"/>
  <c r="E118" i="15"/>
  <c r="E117" i="15"/>
  <c r="E116" i="15"/>
  <c r="E115" i="15"/>
  <c r="H115" i="15" s="1"/>
  <c r="E114" i="15"/>
  <c r="H114" i="15" s="1"/>
  <c r="E113" i="15"/>
  <c r="H113" i="15" s="1"/>
  <c r="A110" i="15"/>
  <c r="A109" i="15"/>
  <c r="A108" i="15"/>
  <c r="E93" i="15"/>
  <c r="H93" i="15" s="1"/>
  <c r="E92" i="15"/>
  <c r="H92" i="15" s="1"/>
  <c r="E91" i="15"/>
  <c r="H91" i="15" s="1"/>
  <c r="E90" i="15"/>
  <c r="H90" i="15" s="1"/>
  <c r="E89" i="15"/>
  <c r="C89" i="15"/>
  <c r="E88" i="15"/>
  <c r="H88" i="15" s="1"/>
  <c r="E87" i="15"/>
  <c r="H87" i="15" s="1"/>
  <c r="E86" i="15"/>
  <c r="H86" i="15" s="1"/>
  <c r="E85" i="15"/>
  <c r="H85" i="15" s="1"/>
  <c r="E84" i="15"/>
  <c r="H84" i="15" s="1"/>
  <c r="E83" i="15"/>
  <c r="H83" i="15" s="1"/>
  <c r="E82" i="15"/>
  <c r="H82" i="15" s="1"/>
  <c r="E78" i="15"/>
  <c r="E76" i="15"/>
  <c r="C19" i="15"/>
  <c r="E6" i="15"/>
  <c r="D65" i="15"/>
  <c r="C64" i="15"/>
  <c r="F63" i="15"/>
  <c r="D63" i="15"/>
  <c r="C63" i="15"/>
  <c r="E62" i="15"/>
  <c r="E61" i="15"/>
  <c r="E60" i="15"/>
  <c r="E59" i="15"/>
  <c r="E58" i="15"/>
  <c r="E57" i="15"/>
  <c r="E56" i="15"/>
  <c r="A54" i="15"/>
  <c r="A53" i="15"/>
  <c r="A52" i="15"/>
  <c r="E51" i="15"/>
  <c r="E50" i="15"/>
  <c r="E49" i="15"/>
  <c r="H49" i="15" s="1"/>
  <c r="E48" i="15"/>
  <c r="H48" i="15" s="1"/>
  <c r="E47" i="15"/>
  <c r="H47" i="15" s="1"/>
  <c r="E46" i="15"/>
  <c r="H46" i="15" s="1"/>
  <c r="E45" i="15"/>
  <c r="E44" i="15"/>
  <c r="E43" i="15"/>
  <c r="A40" i="15"/>
  <c r="A39" i="15"/>
  <c r="A38" i="15"/>
  <c r="E23" i="15"/>
  <c r="H23" i="15" s="1"/>
  <c r="E22" i="15"/>
  <c r="H22" i="15" s="1"/>
  <c r="E21" i="15"/>
  <c r="H21" i="15" s="1"/>
  <c r="E20" i="15"/>
  <c r="H20" i="15" s="1"/>
  <c r="E19" i="15"/>
  <c r="E18" i="15"/>
  <c r="H18" i="15" s="1"/>
  <c r="E17" i="15"/>
  <c r="E16" i="15"/>
  <c r="H16" i="15" s="1"/>
  <c r="E15" i="15"/>
  <c r="H15" i="15" s="1"/>
  <c r="E14" i="15"/>
  <c r="H14" i="15" s="1"/>
  <c r="E13" i="15"/>
  <c r="H13" i="15" s="1"/>
  <c r="E12" i="15"/>
  <c r="H12" i="15" s="1"/>
  <c r="E8" i="15"/>
  <c r="D205" i="13"/>
  <c r="C204" i="13"/>
  <c r="F203" i="13"/>
  <c r="D203" i="13"/>
  <c r="C203" i="13"/>
  <c r="E201" i="13"/>
  <c r="E200" i="13"/>
  <c r="E199" i="13"/>
  <c r="E198" i="13"/>
  <c r="E197" i="13"/>
  <c r="E196" i="13"/>
  <c r="A194" i="13"/>
  <c r="A193" i="13"/>
  <c r="A192" i="13"/>
  <c r="E191" i="13"/>
  <c r="H191" i="13" s="1"/>
  <c r="E190" i="13"/>
  <c r="H190" i="13" s="1"/>
  <c r="E189" i="13"/>
  <c r="E188" i="13"/>
  <c r="E187" i="13"/>
  <c r="E186" i="13"/>
  <c r="H186" i="13" s="1"/>
  <c r="E185" i="13"/>
  <c r="H185" i="13" s="1"/>
  <c r="E184" i="13"/>
  <c r="H184" i="13" s="1"/>
  <c r="E183" i="13"/>
  <c r="H183" i="13" s="1"/>
  <c r="A180" i="13"/>
  <c r="A179" i="13"/>
  <c r="A178" i="13"/>
  <c r="E163" i="13"/>
  <c r="H163" i="13" s="1"/>
  <c r="E162" i="13"/>
  <c r="H162" i="13" s="1"/>
  <c r="E161" i="13"/>
  <c r="H161" i="13" s="1"/>
  <c r="E160" i="13"/>
  <c r="H160" i="13" s="1"/>
  <c r="E159" i="13"/>
  <c r="H159" i="13" s="1"/>
  <c r="E158" i="13"/>
  <c r="H158" i="13" s="1"/>
  <c r="E157" i="13"/>
  <c r="C157" i="13"/>
  <c r="E156" i="13"/>
  <c r="H156" i="13" s="1"/>
  <c r="E155" i="13"/>
  <c r="H155" i="13" s="1"/>
  <c r="E154" i="13"/>
  <c r="H154" i="13" s="1"/>
  <c r="E153" i="13"/>
  <c r="H153" i="13" s="1"/>
  <c r="E152" i="13"/>
  <c r="H152" i="13" s="1"/>
  <c r="E148" i="13"/>
  <c r="E146" i="13"/>
  <c r="D135" i="13"/>
  <c r="C134" i="13"/>
  <c r="F133" i="13"/>
  <c r="D133" i="13"/>
  <c r="C133" i="13"/>
  <c r="E132" i="13"/>
  <c r="E131" i="13"/>
  <c r="E130" i="13"/>
  <c r="E129" i="13"/>
  <c r="E128" i="13"/>
  <c r="E127" i="13"/>
  <c r="E126" i="13"/>
  <c r="A124" i="13"/>
  <c r="A123" i="13"/>
  <c r="A122" i="13"/>
  <c r="E121" i="13"/>
  <c r="E120" i="13"/>
  <c r="E119" i="13"/>
  <c r="H119" i="13" s="1"/>
  <c r="E118" i="13"/>
  <c r="E117" i="13"/>
  <c r="H117" i="13" s="1"/>
  <c r="E116" i="13"/>
  <c r="E115" i="13"/>
  <c r="E114" i="13"/>
  <c r="E113" i="13"/>
  <c r="A110" i="13"/>
  <c r="A109" i="13"/>
  <c r="A108" i="13"/>
  <c r="E93" i="13"/>
  <c r="H93" i="13" s="1"/>
  <c r="E92" i="13"/>
  <c r="H92" i="13" s="1"/>
  <c r="E91" i="13"/>
  <c r="H91" i="13" s="1"/>
  <c r="E90" i="13"/>
  <c r="H90" i="13" s="1"/>
  <c r="E89" i="13"/>
  <c r="H89" i="13" s="1"/>
  <c r="E88" i="13"/>
  <c r="H88" i="13" s="1"/>
  <c r="E87" i="13"/>
  <c r="C87" i="13"/>
  <c r="E86" i="13"/>
  <c r="H86" i="13" s="1"/>
  <c r="E85" i="13"/>
  <c r="H85" i="13" s="1"/>
  <c r="E84" i="13"/>
  <c r="H84" i="13" s="1"/>
  <c r="E83" i="13"/>
  <c r="H83" i="13" s="1"/>
  <c r="E82" i="13"/>
  <c r="H82" i="13" s="1"/>
  <c r="E78" i="13"/>
  <c r="E76" i="13"/>
  <c r="C17" i="13"/>
  <c r="E6" i="13"/>
  <c r="D65" i="13"/>
  <c r="C64" i="13"/>
  <c r="F63" i="13"/>
  <c r="D63" i="13"/>
  <c r="C63" i="13"/>
  <c r="E62" i="13"/>
  <c r="E61" i="13"/>
  <c r="E60" i="13"/>
  <c r="E59" i="13"/>
  <c r="E58" i="13"/>
  <c r="E57" i="13"/>
  <c r="E56" i="13"/>
  <c r="A54" i="13"/>
  <c r="A53" i="13"/>
  <c r="A52" i="13"/>
  <c r="E51" i="13"/>
  <c r="H51" i="13" s="1"/>
  <c r="E50" i="13"/>
  <c r="H50" i="13" s="1"/>
  <c r="E49" i="13"/>
  <c r="E48" i="13"/>
  <c r="E47" i="13"/>
  <c r="E46" i="13"/>
  <c r="H46" i="13" s="1"/>
  <c r="E45" i="13"/>
  <c r="H45" i="13" s="1"/>
  <c r="E44" i="13"/>
  <c r="H44" i="13" s="1"/>
  <c r="E43" i="13"/>
  <c r="H43" i="13" s="1"/>
  <c r="A40" i="13"/>
  <c r="A39" i="13"/>
  <c r="A38" i="13"/>
  <c r="E23" i="13"/>
  <c r="H23" i="13" s="1"/>
  <c r="E22" i="13"/>
  <c r="H22" i="13" s="1"/>
  <c r="E21" i="13"/>
  <c r="H21" i="13" s="1"/>
  <c r="E20" i="13"/>
  <c r="H20" i="13" s="1"/>
  <c r="E19" i="13"/>
  <c r="H19" i="13" s="1"/>
  <c r="E18" i="13"/>
  <c r="H18" i="13" s="1"/>
  <c r="E17" i="13"/>
  <c r="E16" i="13"/>
  <c r="E15" i="13"/>
  <c r="H15" i="13" s="1"/>
  <c r="E14" i="13"/>
  <c r="H14" i="13" s="1"/>
  <c r="E13" i="13"/>
  <c r="H13" i="13" s="1"/>
  <c r="E12" i="13"/>
  <c r="H12" i="13" s="1"/>
  <c r="E8" i="13"/>
  <c r="D135" i="12"/>
  <c r="C134" i="12"/>
  <c r="F133" i="12"/>
  <c r="D133" i="12"/>
  <c r="C133" i="12"/>
  <c r="E132" i="12"/>
  <c r="E131" i="12"/>
  <c r="E130" i="12"/>
  <c r="E129" i="12"/>
  <c r="E128" i="12"/>
  <c r="E127" i="12"/>
  <c r="E126" i="12"/>
  <c r="A124" i="12"/>
  <c r="A123" i="12"/>
  <c r="A122" i="12"/>
  <c r="E121" i="12"/>
  <c r="E120" i="12"/>
  <c r="E119" i="12"/>
  <c r="H119" i="12" s="1"/>
  <c r="E118" i="12"/>
  <c r="H118" i="12" s="1"/>
  <c r="E117" i="12"/>
  <c r="E116" i="12"/>
  <c r="H116" i="12" s="1"/>
  <c r="E115" i="12"/>
  <c r="H115" i="12" s="1"/>
  <c r="E114" i="12"/>
  <c r="H114" i="12" s="1"/>
  <c r="E113" i="12"/>
  <c r="A110" i="12"/>
  <c r="A109" i="12"/>
  <c r="A108" i="12"/>
  <c r="E93" i="12"/>
  <c r="H93" i="12" s="1"/>
  <c r="E92" i="12"/>
  <c r="H92" i="12" s="1"/>
  <c r="E91" i="12"/>
  <c r="H91" i="12" s="1"/>
  <c r="E90" i="12"/>
  <c r="H90" i="12" s="1"/>
  <c r="E89" i="12"/>
  <c r="H89" i="12" s="1"/>
  <c r="E88" i="12"/>
  <c r="H88" i="12" s="1"/>
  <c r="E87" i="12"/>
  <c r="H87" i="12" s="1"/>
  <c r="E86" i="12"/>
  <c r="C86" i="12"/>
  <c r="E85" i="12"/>
  <c r="H85" i="12" s="1"/>
  <c r="E84" i="12"/>
  <c r="H84" i="12" s="1"/>
  <c r="E83" i="12"/>
  <c r="H83" i="12" s="1"/>
  <c r="E82" i="12"/>
  <c r="H82" i="12" s="1"/>
  <c r="E78" i="12"/>
  <c r="E76" i="12"/>
  <c r="E6" i="12"/>
  <c r="C16" i="12"/>
  <c r="D65" i="12"/>
  <c r="C64" i="12"/>
  <c r="F63" i="12"/>
  <c r="D63" i="12"/>
  <c r="C63" i="12"/>
  <c r="E62" i="12"/>
  <c r="E61" i="12"/>
  <c r="E60" i="12"/>
  <c r="E59" i="12"/>
  <c r="E58" i="12"/>
  <c r="E57" i="12"/>
  <c r="E56" i="12"/>
  <c r="A54" i="12"/>
  <c r="A53" i="12"/>
  <c r="A52" i="12"/>
  <c r="E51" i="12"/>
  <c r="H51" i="12" s="1"/>
  <c r="E50" i="12"/>
  <c r="E49" i="12"/>
  <c r="H49" i="12" s="1"/>
  <c r="E48" i="12"/>
  <c r="H48" i="12" s="1"/>
  <c r="E47" i="12"/>
  <c r="E46" i="12"/>
  <c r="E45" i="12"/>
  <c r="H45" i="12" s="1"/>
  <c r="E44" i="12"/>
  <c r="H44" i="12" s="1"/>
  <c r="E43" i="12"/>
  <c r="H43" i="12" s="1"/>
  <c r="A40" i="12"/>
  <c r="A39" i="12"/>
  <c r="A38" i="12"/>
  <c r="E23" i="12"/>
  <c r="H23" i="12" s="1"/>
  <c r="E22" i="12"/>
  <c r="H22" i="12" s="1"/>
  <c r="E21" i="12"/>
  <c r="H21" i="12" s="1"/>
  <c r="E20" i="12"/>
  <c r="H20" i="12" s="1"/>
  <c r="E19" i="12"/>
  <c r="H19" i="12" s="1"/>
  <c r="E18" i="12"/>
  <c r="H18" i="12" s="1"/>
  <c r="E17" i="12"/>
  <c r="H17" i="12" s="1"/>
  <c r="E16" i="12"/>
  <c r="E15" i="12"/>
  <c r="E14" i="12"/>
  <c r="H14" i="12" s="1"/>
  <c r="E13" i="12"/>
  <c r="H13" i="12" s="1"/>
  <c r="E12" i="12"/>
  <c r="H12" i="12" s="1"/>
  <c r="E8" i="12"/>
  <c r="D205" i="11"/>
  <c r="C204" i="11"/>
  <c r="F203" i="11"/>
  <c r="D203" i="11"/>
  <c r="C203" i="11"/>
  <c r="E201" i="11"/>
  <c r="E200" i="11"/>
  <c r="E199" i="11"/>
  <c r="E198" i="11"/>
  <c r="E197" i="11"/>
  <c r="E196" i="11"/>
  <c r="A194" i="11"/>
  <c r="A193" i="11"/>
  <c r="A192" i="11"/>
  <c r="A180" i="11"/>
  <c r="A179" i="11"/>
  <c r="A178" i="11"/>
  <c r="E163" i="11"/>
  <c r="H163" i="11" s="1"/>
  <c r="E162" i="11"/>
  <c r="H162" i="11" s="1"/>
  <c r="E161" i="11"/>
  <c r="H161" i="11" s="1"/>
  <c r="E160" i="11"/>
  <c r="H160" i="11" s="1"/>
  <c r="E159" i="11"/>
  <c r="H159" i="11" s="1"/>
  <c r="E158" i="11"/>
  <c r="H158" i="11" s="1"/>
  <c r="E157" i="11"/>
  <c r="H157" i="11" s="1"/>
  <c r="E156" i="11"/>
  <c r="H156" i="11" s="1"/>
  <c r="E155" i="11"/>
  <c r="C155" i="11"/>
  <c r="E154" i="11"/>
  <c r="H154" i="11" s="1"/>
  <c r="E153" i="11"/>
  <c r="H153" i="11" s="1"/>
  <c r="E152" i="11"/>
  <c r="H152" i="11" s="1"/>
  <c r="E148" i="11"/>
  <c r="E146" i="11"/>
  <c r="D135" i="11"/>
  <c r="C134" i="11"/>
  <c r="F133" i="11"/>
  <c r="D133" i="11"/>
  <c r="C133" i="11"/>
  <c r="E132" i="11"/>
  <c r="E131" i="11"/>
  <c r="E130" i="11"/>
  <c r="E129" i="11"/>
  <c r="E128" i="11"/>
  <c r="E127" i="11"/>
  <c r="E126" i="11"/>
  <c r="A124" i="11"/>
  <c r="A123" i="11"/>
  <c r="A122" i="11"/>
  <c r="E121" i="11"/>
  <c r="H121" i="11" s="1"/>
  <c r="E120" i="11"/>
  <c r="E119" i="11"/>
  <c r="H119" i="11" s="1"/>
  <c r="E118" i="11"/>
  <c r="H118" i="11" s="1"/>
  <c r="E117" i="11"/>
  <c r="E116" i="11"/>
  <c r="E115" i="11"/>
  <c r="H115" i="11" s="1"/>
  <c r="E114" i="11"/>
  <c r="H114" i="11" s="1"/>
  <c r="E113" i="11"/>
  <c r="H113" i="11" s="1"/>
  <c r="A110" i="11"/>
  <c r="A109" i="11"/>
  <c r="A108" i="11"/>
  <c r="E93" i="11"/>
  <c r="H93" i="11" s="1"/>
  <c r="E92" i="11"/>
  <c r="H92" i="11" s="1"/>
  <c r="E91" i="11"/>
  <c r="H91" i="11" s="1"/>
  <c r="E90" i="11"/>
  <c r="H90" i="11" s="1"/>
  <c r="E89" i="11"/>
  <c r="H89" i="11" s="1"/>
  <c r="E88" i="11"/>
  <c r="H88" i="11" s="1"/>
  <c r="E87" i="11"/>
  <c r="H87" i="11" s="1"/>
  <c r="E86" i="11"/>
  <c r="H86" i="11" s="1"/>
  <c r="E85" i="11"/>
  <c r="C85" i="11"/>
  <c r="E84" i="11"/>
  <c r="H84" i="11" s="1"/>
  <c r="E83" i="11"/>
  <c r="H83" i="11" s="1"/>
  <c r="E82" i="11"/>
  <c r="H82" i="11" s="1"/>
  <c r="E78" i="11"/>
  <c r="E76" i="11"/>
  <c r="C15" i="11"/>
  <c r="E6" i="11"/>
  <c r="D65" i="11"/>
  <c r="C64" i="11"/>
  <c r="F63" i="11"/>
  <c r="D63" i="11"/>
  <c r="C63" i="11"/>
  <c r="E62" i="11"/>
  <c r="E61" i="11"/>
  <c r="E60" i="11"/>
  <c r="E59" i="11"/>
  <c r="E58" i="11"/>
  <c r="E57" i="11"/>
  <c r="E56" i="11"/>
  <c r="A54" i="11"/>
  <c r="A53" i="11"/>
  <c r="A52" i="11"/>
  <c r="E51" i="11"/>
  <c r="E50" i="11"/>
  <c r="E49" i="11"/>
  <c r="H49" i="11" s="1"/>
  <c r="E48" i="11"/>
  <c r="H48" i="11" s="1"/>
  <c r="E47" i="11"/>
  <c r="H47" i="11" s="1"/>
  <c r="E46" i="11"/>
  <c r="E45" i="11"/>
  <c r="H45" i="11" s="1"/>
  <c r="E44" i="11"/>
  <c r="H44" i="11" s="1"/>
  <c r="E43" i="11"/>
  <c r="A40" i="11"/>
  <c r="A39" i="11"/>
  <c r="A38" i="11"/>
  <c r="E23" i="11"/>
  <c r="H23" i="11" s="1"/>
  <c r="E22" i="11"/>
  <c r="H22" i="11" s="1"/>
  <c r="E21" i="11"/>
  <c r="H21" i="11" s="1"/>
  <c r="E20" i="11"/>
  <c r="H20" i="11" s="1"/>
  <c r="E19" i="11"/>
  <c r="H19" i="11" s="1"/>
  <c r="E18" i="11"/>
  <c r="H18" i="11" s="1"/>
  <c r="E17" i="11"/>
  <c r="H17" i="11" s="1"/>
  <c r="E16" i="11"/>
  <c r="H16" i="11" s="1"/>
  <c r="E15" i="11"/>
  <c r="E14" i="11"/>
  <c r="E13" i="11"/>
  <c r="H13" i="11" s="1"/>
  <c r="E12" i="11"/>
  <c r="H12" i="11" s="1"/>
  <c r="E8" i="11"/>
  <c r="M205" i="10"/>
  <c r="L204" i="10"/>
  <c r="O203" i="10"/>
  <c r="M203" i="10"/>
  <c r="L203" i="10"/>
  <c r="N201" i="10"/>
  <c r="N200" i="10"/>
  <c r="N199" i="10"/>
  <c r="N198" i="10"/>
  <c r="N197" i="10"/>
  <c r="N196" i="10"/>
  <c r="J194" i="10"/>
  <c r="J193" i="10"/>
  <c r="J192" i="10"/>
  <c r="N191" i="10"/>
  <c r="Q191" i="10" s="1"/>
  <c r="N190" i="10"/>
  <c r="N189" i="10"/>
  <c r="N188" i="10"/>
  <c r="N187" i="10"/>
  <c r="N186" i="10"/>
  <c r="N184" i="10"/>
  <c r="Q184" i="10" s="1"/>
  <c r="N183" i="10"/>
  <c r="Q183" i="10" s="1"/>
  <c r="J180" i="10"/>
  <c r="J179" i="10"/>
  <c r="J178" i="10"/>
  <c r="Q163" i="10"/>
  <c r="Q162" i="10"/>
  <c r="Q161" i="10"/>
  <c r="Q160" i="10"/>
  <c r="Q159" i="10"/>
  <c r="Q158" i="10"/>
  <c r="Q157" i="10"/>
  <c r="Q156" i="10"/>
  <c r="Q155" i="10"/>
  <c r="L154" i="10"/>
  <c r="Q153" i="10"/>
  <c r="Q152" i="10"/>
  <c r="N146" i="10"/>
  <c r="M135" i="10"/>
  <c r="L134" i="10"/>
  <c r="O133" i="10"/>
  <c r="M133" i="10"/>
  <c r="L133" i="10"/>
  <c r="N132" i="10"/>
  <c r="N131" i="10"/>
  <c r="N130" i="10"/>
  <c r="N129" i="10"/>
  <c r="N128" i="10"/>
  <c r="N127" i="10"/>
  <c r="N126" i="10"/>
  <c r="J124" i="10"/>
  <c r="J123" i="10"/>
  <c r="J122" i="10"/>
  <c r="N121" i="10"/>
  <c r="N120" i="10"/>
  <c r="N119" i="10"/>
  <c r="Q119" i="10" s="1"/>
  <c r="N118" i="10"/>
  <c r="Q118" i="10" s="1"/>
  <c r="N117" i="10"/>
  <c r="Q117" i="10" s="1"/>
  <c r="N116" i="10"/>
  <c r="Q116" i="10" s="1"/>
  <c r="N115" i="10"/>
  <c r="N114" i="10"/>
  <c r="N113" i="10"/>
  <c r="J110" i="10"/>
  <c r="J109" i="10"/>
  <c r="J108" i="10"/>
  <c r="Q93" i="10"/>
  <c r="Q92" i="10"/>
  <c r="Q91" i="10"/>
  <c r="Q90" i="10"/>
  <c r="Q89" i="10"/>
  <c r="Q88" i="10"/>
  <c r="Q87" i="10"/>
  <c r="Q86" i="10"/>
  <c r="Q85" i="10"/>
  <c r="L84" i="10"/>
  <c r="Q83" i="10"/>
  <c r="Q82" i="10"/>
  <c r="N78" i="10"/>
  <c r="N76" i="10"/>
  <c r="L14" i="10"/>
  <c r="N6" i="10"/>
  <c r="M65" i="10"/>
  <c r="L64" i="10"/>
  <c r="O63" i="10"/>
  <c r="M63" i="10"/>
  <c r="L63" i="10"/>
  <c r="N62" i="10"/>
  <c r="N61" i="10"/>
  <c r="N60" i="10"/>
  <c r="N59" i="10"/>
  <c r="N58" i="10"/>
  <c r="N57" i="10"/>
  <c r="N56" i="10"/>
  <c r="J54" i="10"/>
  <c r="J53" i="10"/>
  <c r="J52" i="10"/>
  <c r="N51" i="10"/>
  <c r="Q51" i="10" s="1"/>
  <c r="N50" i="10"/>
  <c r="N49" i="10"/>
  <c r="N48" i="10"/>
  <c r="N47" i="10"/>
  <c r="N46" i="10"/>
  <c r="N45" i="10"/>
  <c r="N44" i="10"/>
  <c r="Q44" i="10" s="1"/>
  <c r="N43" i="10"/>
  <c r="Q43" i="10" s="1"/>
  <c r="J40" i="10"/>
  <c r="J39" i="10"/>
  <c r="J38" i="10"/>
  <c r="Q23" i="10"/>
  <c r="Q22" i="10"/>
  <c r="Q21" i="10"/>
  <c r="Q20" i="10"/>
  <c r="Q19" i="10"/>
  <c r="Q18" i="10"/>
  <c r="Q17" i="10"/>
  <c r="Q16" i="10"/>
  <c r="Q15" i="10"/>
  <c r="Q12" i="10"/>
  <c r="N8" i="10"/>
  <c r="D205" i="9"/>
  <c r="C204" i="9"/>
  <c r="F203" i="9"/>
  <c r="D203" i="9"/>
  <c r="C203" i="9"/>
  <c r="E201" i="9"/>
  <c r="E200" i="9"/>
  <c r="E199" i="9"/>
  <c r="E198" i="9"/>
  <c r="E197" i="9"/>
  <c r="E196" i="9"/>
  <c r="A194" i="9"/>
  <c r="A193" i="9"/>
  <c r="A192" i="9"/>
  <c r="E191" i="9"/>
  <c r="H191" i="9" s="1"/>
  <c r="E190" i="9"/>
  <c r="E189" i="9"/>
  <c r="H189" i="9" s="1"/>
  <c r="E188" i="9"/>
  <c r="H188" i="9" s="1"/>
  <c r="E187" i="9"/>
  <c r="H187" i="9" s="1"/>
  <c r="E186" i="9"/>
  <c r="E185" i="9"/>
  <c r="H185" i="9" s="1"/>
  <c r="E183" i="9"/>
  <c r="A180" i="9"/>
  <c r="A179" i="9"/>
  <c r="A178" i="9"/>
  <c r="E163" i="9"/>
  <c r="H163" i="9" s="1"/>
  <c r="E162" i="9"/>
  <c r="H162" i="9" s="1"/>
  <c r="E161" i="9"/>
  <c r="H161" i="9" s="1"/>
  <c r="E160" i="9"/>
  <c r="H160" i="9" s="1"/>
  <c r="E159" i="9"/>
  <c r="H159" i="9" s="1"/>
  <c r="E158" i="9"/>
  <c r="H158" i="9" s="1"/>
  <c r="E157" i="9"/>
  <c r="H157" i="9" s="1"/>
  <c r="E156" i="9"/>
  <c r="H156" i="9" s="1"/>
  <c r="E155" i="9"/>
  <c r="H155" i="9" s="1"/>
  <c r="E154" i="9"/>
  <c r="H154" i="9" s="1"/>
  <c r="E153" i="9"/>
  <c r="C153" i="9"/>
  <c r="E152" i="9"/>
  <c r="H152" i="9" s="1"/>
  <c r="E148" i="9"/>
  <c r="E146" i="9"/>
  <c r="C83" i="9"/>
  <c r="C13" i="9"/>
  <c r="C82" i="8"/>
  <c r="C12" i="8"/>
  <c r="E76" i="8"/>
  <c r="E6" i="8"/>
  <c r="D135" i="8"/>
  <c r="C134" i="8"/>
  <c r="F133" i="8"/>
  <c r="D133" i="8"/>
  <c r="C133" i="8"/>
  <c r="E132" i="8"/>
  <c r="E131" i="8"/>
  <c r="E130" i="8"/>
  <c r="E129" i="8"/>
  <c r="E128" i="8"/>
  <c r="E127" i="8"/>
  <c r="E126" i="8"/>
  <c r="A124" i="8"/>
  <c r="A123" i="8"/>
  <c r="A122" i="8"/>
  <c r="E121" i="8"/>
  <c r="E120" i="8"/>
  <c r="E119" i="8"/>
  <c r="H119" i="8" s="1"/>
  <c r="E118" i="8"/>
  <c r="H118" i="8" s="1"/>
  <c r="E117" i="8"/>
  <c r="H117" i="8" s="1"/>
  <c r="E116" i="8"/>
  <c r="E115" i="8"/>
  <c r="E114" i="8"/>
  <c r="E113" i="8"/>
  <c r="A110" i="8"/>
  <c r="A109" i="8"/>
  <c r="A108" i="8"/>
  <c r="E93" i="8"/>
  <c r="H93" i="8" s="1"/>
  <c r="E92" i="8"/>
  <c r="H92" i="8" s="1"/>
  <c r="E91" i="8"/>
  <c r="H91" i="8" s="1"/>
  <c r="E90" i="8"/>
  <c r="H90" i="8" s="1"/>
  <c r="E89" i="8"/>
  <c r="H89" i="8" s="1"/>
  <c r="E88" i="8"/>
  <c r="E87" i="8"/>
  <c r="H87" i="8" s="1"/>
  <c r="E86" i="8"/>
  <c r="H86" i="8" s="1"/>
  <c r="E85" i="8"/>
  <c r="H85" i="8" s="1"/>
  <c r="E84" i="8"/>
  <c r="H84" i="8" s="1"/>
  <c r="E83" i="8"/>
  <c r="H83" i="8" s="1"/>
  <c r="E82" i="8"/>
  <c r="E78" i="8"/>
  <c r="D65" i="8"/>
  <c r="C64" i="8"/>
  <c r="F63" i="8"/>
  <c r="D63" i="8"/>
  <c r="C63" i="8"/>
  <c r="E62" i="8"/>
  <c r="E61" i="8"/>
  <c r="E60" i="8"/>
  <c r="E59" i="8"/>
  <c r="E58" i="8"/>
  <c r="E57" i="8"/>
  <c r="E56" i="8"/>
  <c r="A54" i="8"/>
  <c r="A53" i="8"/>
  <c r="A52" i="8"/>
  <c r="E51" i="8"/>
  <c r="H51" i="8" s="1"/>
  <c r="E50" i="8"/>
  <c r="E49" i="8"/>
  <c r="E48" i="8"/>
  <c r="E47" i="8"/>
  <c r="E46" i="8"/>
  <c r="E45" i="8"/>
  <c r="H45" i="8" s="1"/>
  <c r="E44" i="8"/>
  <c r="H44" i="8" s="1"/>
  <c r="E43" i="8"/>
  <c r="A40" i="8"/>
  <c r="A39" i="8"/>
  <c r="A38" i="8"/>
  <c r="E23" i="8"/>
  <c r="H23" i="8" s="1"/>
  <c r="E22" i="8"/>
  <c r="H22" i="8" s="1"/>
  <c r="E21" i="8"/>
  <c r="H21" i="8" s="1"/>
  <c r="E20" i="8"/>
  <c r="H20" i="8" s="1"/>
  <c r="E19" i="8"/>
  <c r="H19" i="8" s="1"/>
  <c r="E18" i="8"/>
  <c r="E17" i="8"/>
  <c r="H17" i="8" s="1"/>
  <c r="E16" i="8"/>
  <c r="H16" i="8" s="1"/>
  <c r="E15" i="8"/>
  <c r="H15" i="8" s="1"/>
  <c r="E14" i="8"/>
  <c r="H14" i="8" s="1"/>
  <c r="E13" i="8"/>
  <c r="H13" i="8" s="1"/>
  <c r="E12" i="8"/>
  <c r="E8" i="8"/>
  <c r="E76" i="9"/>
  <c r="E6" i="9"/>
  <c r="D135" i="9"/>
  <c r="C134" i="9"/>
  <c r="F133" i="9"/>
  <c r="D133" i="9"/>
  <c r="C133" i="9"/>
  <c r="E132" i="9"/>
  <c r="E131" i="9"/>
  <c r="E130" i="9"/>
  <c r="E129" i="9"/>
  <c r="E128" i="9"/>
  <c r="E127" i="9"/>
  <c r="E126" i="9"/>
  <c r="A124" i="9"/>
  <c r="A123" i="9"/>
  <c r="A122" i="9"/>
  <c r="E121" i="9"/>
  <c r="H121" i="9" s="1"/>
  <c r="E120" i="9"/>
  <c r="E119" i="9"/>
  <c r="E118" i="9"/>
  <c r="E117" i="9"/>
  <c r="E116" i="9"/>
  <c r="E115" i="9"/>
  <c r="H115" i="9" s="1"/>
  <c r="E114" i="9"/>
  <c r="E113" i="9"/>
  <c r="H113" i="9" s="1"/>
  <c r="A110" i="9"/>
  <c r="A109" i="9"/>
  <c r="A108" i="9"/>
  <c r="E93" i="9"/>
  <c r="H93" i="9" s="1"/>
  <c r="E92" i="9"/>
  <c r="H92" i="9" s="1"/>
  <c r="E91" i="9"/>
  <c r="H91" i="9" s="1"/>
  <c r="E90" i="9"/>
  <c r="H90" i="9" s="1"/>
  <c r="E89" i="9"/>
  <c r="H89" i="9" s="1"/>
  <c r="E88" i="9"/>
  <c r="E87" i="9"/>
  <c r="H87" i="9" s="1"/>
  <c r="E86" i="9"/>
  <c r="H86" i="9" s="1"/>
  <c r="E85" i="9"/>
  <c r="H85" i="9" s="1"/>
  <c r="E84" i="9"/>
  <c r="H84" i="9" s="1"/>
  <c r="E83" i="9"/>
  <c r="E82" i="9"/>
  <c r="H82" i="9" s="1"/>
  <c r="E78" i="9"/>
  <c r="D65" i="9"/>
  <c r="C64" i="9"/>
  <c r="F63" i="9"/>
  <c r="D63" i="9"/>
  <c r="C63" i="9"/>
  <c r="E62" i="9"/>
  <c r="E61" i="9"/>
  <c r="E60" i="9"/>
  <c r="E59" i="9"/>
  <c r="E58" i="9"/>
  <c r="E57" i="9"/>
  <c r="E56" i="9"/>
  <c r="A54" i="9"/>
  <c r="A53" i="9"/>
  <c r="A52" i="9"/>
  <c r="E51" i="9"/>
  <c r="E50" i="9"/>
  <c r="H50" i="9" s="1"/>
  <c r="E49" i="9"/>
  <c r="H49" i="9" s="1"/>
  <c r="E48" i="9"/>
  <c r="H48" i="9" s="1"/>
  <c r="E47" i="9"/>
  <c r="H47" i="9" s="1"/>
  <c r="E46" i="9"/>
  <c r="H46" i="9" s="1"/>
  <c r="E45" i="9"/>
  <c r="H45" i="9" s="1"/>
  <c r="E44" i="9"/>
  <c r="E43" i="9"/>
  <c r="A40" i="9"/>
  <c r="A39" i="9"/>
  <c r="A38" i="9"/>
  <c r="E23" i="9"/>
  <c r="H23" i="9" s="1"/>
  <c r="E22" i="9"/>
  <c r="H22" i="9" s="1"/>
  <c r="E21" i="9"/>
  <c r="H21" i="9" s="1"/>
  <c r="E20" i="9"/>
  <c r="H20" i="9" s="1"/>
  <c r="E19" i="9"/>
  <c r="H19" i="9" s="1"/>
  <c r="E18" i="9"/>
  <c r="E17" i="9"/>
  <c r="H17" i="9" s="1"/>
  <c r="E16" i="9"/>
  <c r="H16" i="9" s="1"/>
  <c r="E15" i="9"/>
  <c r="H15" i="9" s="1"/>
  <c r="E14" i="9"/>
  <c r="H14" i="9" s="1"/>
  <c r="E13" i="9"/>
  <c r="E12" i="9"/>
  <c r="H12" i="9" s="1"/>
  <c r="E8" i="9"/>
  <c r="D135" i="14"/>
  <c r="C134" i="14"/>
  <c r="F133" i="14"/>
  <c r="D133" i="14"/>
  <c r="C133" i="14"/>
  <c r="E132" i="14"/>
  <c r="E131" i="14"/>
  <c r="E130" i="14"/>
  <c r="E129" i="14"/>
  <c r="E128" i="14"/>
  <c r="E127" i="14"/>
  <c r="E126" i="14"/>
  <c r="A124" i="14"/>
  <c r="A123" i="14"/>
  <c r="A122" i="14"/>
  <c r="E121" i="14"/>
  <c r="H121" i="14" s="1"/>
  <c r="E120" i="14"/>
  <c r="E119" i="14"/>
  <c r="E118" i="14"/>
  <c r="E117" i="14"/>
  <c r="E116" i="14"/>
  <c r="E115" i="14"/>
  <c r="H115" i="14" s="1"/>
  <c r="E114" i="14"/>
  <c r="H114" i="14" s="1"/>
  <c r="E113" i="14"/>
  <c r="H113" i="14" s="1"/>
  <c r="A110" i="14"/>
  <c r="A109" i="14"/>
  <c r="A108" i="14"/>
  <c r="E93" i="14"/>
  <c r="H93" i="14" s="1"/>
  <c r="E92" i="14"/>
  <c r="H92" i="14" s="1"/>
  <c r="E91" i="14"/>
  <c r="H91" i="14" s="1"/>
  <c r="E90" i="14"/>
  <c r="H90" i="14" s="1"/>
  <c r="E89" i="14"/>
  <c r="H89" i="14" s="1"/>
  <c r="E88" i="14"/>
  <c r="C88" i="14"/>
  <c r="E87" i="14"/>
  <c r="H87" i="14" s="1"/>
  <c r="E86" i="14"/>
  <c r="H86" i="14" s="1"/>
  <c r="E85" i="14"/>
  <c r="H85" i="14" s="1"/>
  <c r="E84" i="14"/>
  <c r="H84" i="14" s="1"/>
  <c r="E83" i="14"/>
  <c r="H83" i="14" s="1"/>
  <c r="E82" i="14"/>
  <c r="H82" i="14" s="1"/>
  <c r="E78" i="14"/>
  <c r="E76" i="14"/>
  <c r="C18" i="14"/>
  <c r="E6" i="14"/>
  <c r="D65" i="14"/>
  <c r="C64" i="14"/>
  <c r="F63" i="14"/>
  <c r="D63" i="14"/>
  <c r="C63" i="14"/>
  <c r="E62" i="14"/>
  <c r="E61" i="14"/>
  <c r="E60" i="14"/>
  <c r="E59" i="14"/>
  <c r="E58" i="14"/>
  <c r="E57" i="14"/>
  <c r="E56" i="14"/>
  <c r="A54" i="14"/>
  <c r="A53" i="14"/>
  <c r="A52" i="14"/>
  <c r="E51" i="14"/>
  <c r="E50" i="14"/>
  <c r="E49" i="14"/>
  <c r="E48" i="14"/>
  <c r="H48" i="14" s="1"/>
  <c r="E47" i="14"/>
  <c r="H47" i="14" s="1"/>
  <c r="E46" i="14"/>
  <c r="E45" i="14"/>
  <c r="E44" i="14"/>
  <c r="E43" i="14"/>
  <c r="A40" i="14"/>
  <c r="A39" i="14"/>
  <c r="A38" i="14"/>
  <c r="E23" i="14"/>
  <c r="H23" i="14" s="1"/>
  <c r="E22" i="14"/>
  <c r="H22" i="14" s="1"/>
  <c r="E21" i="14"/>
  <c r="H21" i="14" s="1"/>
  <c r="E20" i="14"/>
  <c r="E19" i="14"/>
  <c r="H19" i="14" s="1"/>
  <c r="E18" i="14"/>
  <c r="E17" i="14"/>
  <c r="H17" i="14" s="1"/>
  <c r="E16" i="14"/>
  <c r="H16" i="14" s="1"/>
  <c r="E15" i="14"/>
  <c r="H15" i="14" s="1"/>
  <c r="E14" i="14"/>
  <c r="H14" i="14" s="1"/>
  <c r="E13" i="14"/>
  <c r="H13" i="14" s="1"/>
  <c r="E12" i="14"/>
  <c r="H12" i="14" s="1"/>
  <c r="E8" i="14"/>
  <c r="E23" i="16"/>
  <c r="H23" i="16" s="1"/>
  <c r="E22" i="16"/>
  <c r="H22" i="16" s="1"/>
  <c r="E21" i="16"/>
  <c r="H21" i="16" s="1"/>
  <c r="E62" i="16"/>
  <c r="E61" i="16"/>
  <c r="E60" i="16"/>
  <c r="E59" i="16"/>
  <c r="E58" i="16"/>
  <c r="E57" i="16"/>
  <c r="E56" i="16"/>
  <c r="E20" i="16"/>
  <c r="E19" i="16"/>
  <c r="H19" i="16" s="1"/>
  <c r="E18" i="16"/>
  <c r="H18" i="16" s="1"/>
  <c r="E17" i="16"/>
  <c r="H17" i="16" s="1"/>
  <c r="E16" i="16"/>
  <c r="H16" i="16" s="1"/>
  <c r="E15" i="16"/>
  <c r="H15" i="16" s="1"/>
  <c r="E14" i="16"/>
  <c r="H14" i="16" s="1"/>
  <c r="E13" i="16"/>
  <c r="H13" i="16" s="1"/>
  <c r="E12" i="16"/>
  <c r="H12" i="16" s="1"/>
  <c r="F63" i="16"/>
  <c r="D63" i="16"/>
  <c r="D65" i="16"/>
  <c r="C64" i="16"/>
  <c r="C63" i="16"/>
  <c r="E51" i="16"/>
  <c r="E50" i="16"/>
  <c r="H50" i="16" s="1"/>
  <c r="E49" i="16"/>
  <c r="E48" i="16"/>
  <c r="E47" i="16"/>
  <c r="E46" i="16"/>
  <c r="E45" i="16"/>
  <c r="H45" i="16" s="1"/>
  <c r="E44" i="16"/>
  <c r="H44" i="16" s="1"/>
  <c r="E43" i="16"/>
  <c r="H43" i="16" s="1"/>
  <c r="E6" i="16"/>
  <c r="C20" i="16"/>
  <c r="E8" i="16"/>
  <c r="A54" i="16"/>
  <c r="A53" i="16"/>
  <c r="A52" i="16"/>
  <c r="A40" i="16"/>
  <c r="A39" i="16"/>
  <c r="A38" i="16"/>
  <c r="A36" i="1"/>
  <c r="A35" i="1"/>
  <c r="A34" i="1"/>
  <c r="A33" i="1"/>
  <c r="A32" i="1"/>
  <c r="H44" i="14" l="1"/>
  <c r="H118" i="14"/>
  <c r="H117" i="9"/>
  <c r="H115" i="8"/>
  <c r="Q49" i="10"/>
  <c r="H47" i="13"/>
  <c r="H113" i="13"/>
  <c r="H121" i="13"/>
  <c r="H189" i="13"/>
  <c r="H184" i="15"/>
  <c r="H183" i="17"/>
  <c r="Q47" i="10"/>
  <c r="Q121" i="10"/>
  <c r="H191" i="15"/>
  <c r="H47" i="16"/>
  <c r="H45" i="14"/>
  <c r="H118" i="9"/>
  <c r="Q187" i="10"/>
  <c r="H114" i="13"/>
  <c r="H43" i="15"/>
  <c r="H51" i="15"/>
  <c r="H117" i="15"/>
  <c r="H185" i="15"/>
  <c r="H184" i="17"/>
  <c r="H191" i="17"/>
  <c r="H183" i="9"/>
  <c r="Q113" i="10"/>
  <c r="H43" i="14"/>
  <c r="Q114" i="10"/>
  <c r="H183" i="15"/>
  <c r="H48" i="16"/>
  <c r="H119" i="9"/>
  <c r="H47" i="8"/>
  <c r="Q188" i="10"/>
  <c r="H49" i="13"/>
  <c r="H115" i="13"/>
  <c r="H44" i="15"/>
  <c r="H118" i="15"/>
  <c r="H121" i="8"/>
  <c r="H49" i="16"/>
  <c r="H43" i="9"/>
  <c r="H51" i="9"/>
  <c r="H48" i="8"/>
  <c r="Q189" i="10"/>
  <c r="H45" i="15"/>
  <c r="H119" i="15"/>
  <c r="H185" i="17"/>
  <c r="H187" i="13"/>
  <c r="H51" i="14"/>
  <c r="H117" i="14"/>
  <c r="H114" i="8"/>
  <c r="Q48" i="10"/>
  <c r="H49" i="8"/>
  <c r="H43" i="11"/>
  <c r="H51" i="11"/>
  <c r="H117" i="11"/>
  <c r="H113" i="12"/>
  <c r="H121" i="12"/>
  <c r="H117" i="17"/>
  <c r="H124" i="17"/>
  <c r="H46" i="16"/>
  <c r="Q120" i="10"/>
  <c r="H120" i="12"/>
  <c r="H46" i="14"/>
  <c r="H120" i="14"/>
  <c r="Q46" i="10"/>
  <c r="Q50" i="10"/>
  <c r="H46" i="12"/>
  <c r="H50" i="12"/>
  <c r="H116" i="13"/>
  <c r="H120" i="13"/>
  <c r="H116" i="15"/>
  <c r="H116" i="9"/>
  <c r="H120" i="9"/>
  <c r="H46" i="8"/>
  <c r="H50" i="8"/>
  <c r="H116" i="8"/>
  <c r="H120" i="8"/>
  <c r="H186" i="9"/>
  <c r="H190" i="9"/>
  <c r="H50" i="11"/>
  <c r="Q186" i="10"/>
  <c r="Q190" i="10"/>
  <c r="H120" i="11"/>
  <c r="H116" i="17"/>
  <c r="H120" i="17"/>
  <c r="H50" i="14"/>
  <c r="H122" i="17"/>
  <c r="H193" i="17"/>
  <c r="H116" i="14"/>
  <c r="H192" i="17"/>
  <c r="C109" i="17"/>
  <c r="H109" i="17" s="1"/>
  <c r="G111" i="17" s="1"/>
  <c r="H111" i="17" s="1"/>
  <c r="H20" i="16"/>
  <c r="H25" i="16" s="1"/>
  <c r="H65" i="16" s="1"/>
  <c r="C49" i="14"/>
  <c r="H49" i="14" s="1"/>
  <c r="H17" i="13"/>
  <c r="H21" i="17"/>
  <c r="C123" i="17"/>
  <c r="H123" i="17" s="1"/>
  <c r="C35" i="14"/>
  <c r="C47" i="12"/>
  <c r="H47" i="12" s="1"/>
  <c r="H92" i="17"/>
  <c r="H95" i="17" s="1"/>
  <c r="H128" i="17" s="1"/>
  <c r="H163" i="17"/>
  <c r="H165" i="17" s="1"/>
  <c r="H198" i="17" s="1"/>
  <c r="C38" i="17"/>
  <c r="H38" i="17" s="1"/>
  <c r="C180" i="17"/>
  <c r="H181" i="17" s="1"/>
  <c r="H19" i="15"/>
  <c r="C34" i="13"/>
  <c r="C48" i="13"/>
  <c r="H48" i="13" s="1"/>
  <c r="H54" i="17"/>
  <c r="C194" i="17"/>
  <c r="H194" i="17" s="1"/>
  <c r="H18" i="14"/>
  <c r="H12" i="8"/>
  <c r="H60" i="8" s="1"/>
  <c r="C44" i="9"/>
  <c r="E9" i="9" s="1"/>
  <c r="C30" i="9"/>
  <c r="H30" i="9" s="1"/>
  <c r="G41" i="9" s="1"/>
  <c r="H41" i="9" s="1"/>
  <c r="C114" i="9"/>
  <c r="H114" i="9" s="1"/>
  <c r="H13" i="9"/>
  <c r="H60" i="9" s="1"/>
  <c r="H153" i="9"/>
  <c r="H165" i="9" s="1"/>
  <c r="H205" i="9" s="1"/>
  <c r="H46" i="17"/>
  <c r="H16" i="12"/>
  <c r="L115" i="10"/>
  <c r="Q115" i="10" s="1"/>
  <c r="Q132" i="10"/>
  <c r="L185" i="10"/>
  <c r="Q185" i="10" s="1"/>
  <c r="Q202" i="10"/>
  <c r="C119" i="14"/>
  <c r="E79" i="14" s="1"/>
  <c r="H132" i="14"/>
  <c r="H62" i="8"/>
  <c r="C43" i="8"/>
  <c r="H43" i="8" s="1"/>
  <c r="C29" i="8"/>
  <c r="H132" i="9"/>
  <c r="C100" i="9"/>
  <c r="H100" i="9" s="1"/>
  <c r="C46" i="11"/>
  <c r="E9" i="11" s="1"/>
  <c r="H62" i="14"/>
  <c r="Q62" i="10"/>
  <c r="L31" i="10"/>
  <c r="L45" i="10"/>
  <c r="Q45" i="10" s="1"/>
  <c r="C184" i="9"/>
  <c r="H196" i="9" s="1"/>
  <c r="H202" i="9"/>
  <c r="C37" i="16"/>
  <c r="H37" i="16" s="1"/>
  <c r="G41" i="16" s="1"/>
  <c r="H41" i="16" s="1"/>
  <c r="H62" i="16"/>
  <c r="C116" i="11"/>
  <c r="E79" i="11" s="1"/>
  <c r="H132" i="11"/>
  <c r="H83" i="9"/>
  <c r="H130" i="9" s="1"/>
  <c r="H62" i="9"/>
  <c r="H62" i="12"/>
  <c r="C118" i="13"/>
  <c r="H118" i="13" s="1"/>
  <c r="H132" i="13"/>
  <c r="H62" i="11"/>
  <c r="C186" i="11"/>
  <c r="H202" i="11"/>
  <c r="C117" i="12"/>
  <c r="H117" i="12" s="1"/>
  <c r="H132" i="12"/>
  <c r="C188" i="13"/>
  <c r="E149" i="13" s="1"/>
  <c r="H202" i="13"/>
  <c r="C50" i="15"/>
  <c r="E9" i="15" s="1"/>
  <c r="H62" i="15"/>
  <c r="C120" i="15"/>
  <c r="H120" i="15" s="1"/>
  <c r="H132" i="15"/>
  <c r="C190" i="15"/>
  <c r="E149" i="15" s="1"/>
  <c r="H202" i="15"/>
  <c r="H132" i="8"/>
  <c r="Q14" i="10"/>
  <c r="H15" i="11"/>
  <c r="C32" i="11"/>
  <c r="C33" i="12"/>
  <c r="H33" i="12" s="1"/>
  <c r="H62" i="13"/>
  <c r="H47" i="17"/>
  <c r="H48" i="17"/>
  <c r="H132" i="17"/>
  <c r="H202" i="17"/>
  <c r="H44" i="17"/>
  <c r="H45" i="17"/>
  <c r="C113" i="8"/>
  <c r="H113" i="8" s="1"/>
  <c r="C99" i="8"/>
  <c r="H35" i="14"/>
  <c r="H82" i="8"/>
  <c r="H130" i="8" s="1"/>
  <c r="H29" i="8"/>
  <c r="H99" i="8"/>
  <c r="H34" i="13"/>
  <c r="C52" i="17"/>
  <c r="H52" i="17" s="1"/>
  <c r="C170" i="9"/>
  <c r="G181" i="9" s="1"/>
  <c r="H181" i="9" s="1"/>
  <c r="C36" i="15"/>
  <c r="H36" i="15" s="1"/>
  <c r="E149" i="17"/>
  <c r="H130" i="17"/>
  <c r="H53" i="17"/>
  <c r="H200" i="17"/>
  <c r="H49" i="17"/>
  <c r="H51" i="17"/>
  <c r="H50" i="17"/>
  <c r="H19" i="17"/>
  <c r="C36" i="17"/>
  <c r="H36" i="17" s="1"/>
  <c r="H43" i="17"/>
  <c r="H159" i="15"/>
  <c r="H165" i="15" s="1"/>
  <c r="C176" i="15"/>
  <c r="H181" i="15" s="1"/>
  <c r="H126" i="15"/>
  <c r="H89" i="15"/>
  <c r="H130" i="15" s="1"/>
  <c r="C106" i="15"/>
  <c r="H17" i="15"/>
  <c r="C34" i="15"/>
  <c r="H34" i="15" s="1"/>
  <c r="H157" i="13"/>
  <c r="H165" i="13" s="1"/>
  <c r="C174" i="13"/>
  <c r="H181" i="13" s="1"/>
  <c r="H87" i="13"/>
  <c r="H95" i="13" s="1"/>
  <c r="C104" i="13"/>
  <c r="H104" i="13" s="1"/>
  <c r="E9" i="13"/>
  <c r="H56" i="13"/>
  <c r="H16" i="13"/>
  <c r="C33" i="13"/>
  <c r="H33" i="13" s="1"/>
  <c r="H86" i="12"/>
  <c r="H95" i="12" s="1"/>
  <c r="C103" i="12"/>
  <c r="H103" i="12" s="1"/>
  <c r="G111" i="12" s="1"/>
  <c r="H111" i="12" s="1"/>
  <c r="E9" i="12"/>
  <c r="H56" i="12"/>
  <c r="H15" i="12"/>
  <c r="C32" i="12"/>
  <c r="H32" i="12" s="1"/>
  <c r="H196" i="11"/>
  <c r="H155" i="11"/>
  <c r="H200" i="11" s="1"/>
  <c r="C172" i="11"/>
  <c r="H181" i="11" s="1"/>
  <c r="H85" i="11"/>
  <c r="H95" i="11" s="1"/>
  <c r="C102" i="11"/>
  <c r="H14" i="11"/>
  <c r="C31" i="11"/>
  <c r="H31" i="11" s="1"/>
  <c r="Q154" i="10"/>
  <c r="Q200" i="10" s="1"/>
  <c r="L171" i="10"/>
  <c r="Q181" i="10" s="1"/>
  <c r="N79" i="10"/>
  <c r="Q84" i="10"/>
  <c r="Q130" i="10" s="1"/>
  <c r="L101" i="10"/>
  <c r="N9" i="10"/>
  <c r="Q56" i="10"/>
  <c r="Q13" i="10"/>
  <c r="L30" i="10"/>
  <c r="Q30" i="10" s="1"/>
  <c r="H18" i="8"/>
  <c r="C35" i="8"/>
  <c r="H35" i="8" s="1"/>
  <c r="H88" i="8"/>
  <c r="C105" i="8"/>
  <c r="H105" i="8" s="1"/>
  <c r="H126" i="9"/>
  <c r="H18" i="9"/>
  <c r="H88" i="9"/>
  <c r="C105" i="9"/>
  <c r="H105" i="9" s="1"/>
  <c r="H130" i="14"/>
  <c r="H88" i="14"/>
  <c r="H95" i="14" s="1"/>
  <c r="C105" i="14"/>
  <c r="H105" i="14" s="1"/>
  <c r="G111" i="14" s="1"/>
  <c r="H111" i="14" s="1"/>
  <c r="H60" i="14"/>
  <c r="H20" i="14"/>
  <c r="C37" i="14"/>
  <c r="H37" i="14" s="1"/>
  <c r="H60" i="16"/>
  <c r="C51" i="16"/>
  <c r="H51" i="16" s="1"/>
  <c r="E149" i="9" l="1"/>
  <c r="H56" i="14"/>
  <c r="E149" i="11"/>
  <c r="H186" i="11"/>
  <c r="N149" i="10"/>
  <c r="E9" i="14"/>
  <c r="Q126" i="10"/>
  <c r="H196" i="17"/>
  <c r="H95" i="8"/>
  <c r="H128" i="8" s="1"/>
  <c r="H25" i="13"/>
  <c r="H65" i="13" s="1"/>
  <c r="H25" i="9"/>
  <c r="H58" i="9" s="1"/>
  <c r="Q196" i="10"/>
  <c r="E79" i="15"/>
  <c r="H196" i="13"/>
  <c r="H116" i="11"/>
  <c r="H131" i="11" s="1"/>
  <c r="H184" i="9"/>
  <c r="H201" i="9" s="1"/>
  <c r="H50" i="15"/>
  <c r="H57" i="15" s="1"/>
  <c r="H46" i="11"/>
  <c r="H199" i="11"/>
  <c r="H190" i="15"/>
  <c r="H201" i="15" s="1"/>
  <c r="H119" i="14"/>
  <c r="H127" i="14" s="1"/>
  <c r="H188" i="13"/>
  <c r="H197" i="13" s="1"/>
  <c r="H44" i="9"/>
  <c r="H61" i="9" s="1"/>
  <c r="H56" i="9"/>
  <c r="H56" i="17"/>
  <c r="H126" i="17"/>
  <c r="H126" i="12"/>
  <c r="E79" i="12"/>
  <c r="H126" i="13"/>
  <c r="E79" i="17"/>
  <c r="E79" i="13"/>
  <c r="H56" i="15"/>
  <c r="H25" i="17"/>
  <c r="H65" i="17" s="1"/>
  <c r="H25" i="14"/>
  <c r="H58" i="14" s="1"/>
  <c r="H25" i="12"/>
  <c r="H58" i="12" s="1"/>
  <c r="H25" i="15"/>
  <c r="H58" i="15" s="1"/>
  <c r="G41" i="15"/>
  <c r="H41" i="15" s="1"/>
  <c r="Q25" i="10"/>
  <c r="Q58" i="10" s="1"/>
  <c r="H126" i="11"/>
  <c r="G41" i="17"/>
  <c r="H41" i="17" s="1"/>
  <c r="E79" i="9"/>
  <c r="H25" i="8"/>
  <c r="H58" i="8" s="1"/>
  <c r="H199" i="15"/>
  <c r="H61" i="8"/>
  <c r="H57" i="12"/>
  <c r="H127" i="9"/>
  <c r="H129" i="17"/>
  <c r="H127" i="15"/>
  <c r="H200" i="9"/>
  <c r="H196" i="15"/>
  <c r="H61" i="12"/>
  <c r="H131" i="17"/>
  <c r="H56" i="8"/>
  <c r="H131" i="9"/>
  <c r="H61" i="13"/>
  <c r="H131" i="12"/>
  <c r="H129" i="12"/>
  <c r="H59" i="8"/>
  <c r="H205" i="17"/>
  <c r="H61" i="14"/>
  <c r="H131" i="15"/>
  <c r="H61" i="11"/>
  <c r="H135" i="17"/>
  <c r="H95" i="9"/>
  <c r="H135" i="9" s="1"/>
  <c r="G41" i="13"/>
  <c r="H41" i="13" s="1"/>
  <c r="H129" i="13"/>
  <c r="H131" i="13"/>
  <c r="H25" i="11"/>
  <c r="H65" i="11" s="1"/>
  <c r="E9" i="17"/>
  <c r="G41" i="8"/>
  <c r="H41" i="8" s="1"/>
  <c r="G41" i="14"/>
  <c r="H41" i="14" s="1"/>
  <c r="H59" i="14"/>
  <c r="H129" i="9"/>
  <c r="E79" i="8"/>
  <c r="H198" i="9"/>
  <c r="H56" i="11"/>
  <c r="H59" i="12"/>
  <c r="H59" i="13"/>
  <c r="H129" i="15"/>
  <c r="H127" i="17"/>
  <c r="H201" i="17"/>
  <c r="H126" i="14"/>
  <c r="H59" i="11"/>
  <c r="G111" i="9"/>
  <c r="H111" i="9" s="1"/>
  <c r="H126" i="8"/>
  <c r="H129" i="8"/>
  <c r="E9" i="8"/>
  <c r="G41" i="12"/>
  <c r="H41" i="12" s="1"/>
  <c r="H199" i="17"/>
  <c r="H197" i="15"/>
  <c r="H197" i="17"/>
  <c r="H57" i="13"/>
  <c r="H57" i="14"/>
  <c r="Q165" i="10"/>
  <c r="Q198" i="10" s="1"/>
  <c r="H57" i="11"/>
  <c r="H127" i="12"/>
  <c r="G111" i="8"/>
  <c r="H111" i="8" s="1"/>
  <c r="G111" i="13"/>
  <c r="H111" i="13" s="1"/>
  <c r="H106" i="15"/>
  <c r="H57" i="8"/>
  <c r="Q95" i="10"/>
  <c r="Q128" i="10" s="1"/>
  <c r="H127" i="13"/>
  <c r="H61" i="17"/>
  <c r="H59" i="17"/>
  <c r="H57" i="17"/>
  <c r="H60" i="17"/>
  <c r="H205" i="15"/>
  <c r="H198" i="15"/>
  <c r="H200" i="15"/>
  <c r="H95" i="15"/>
  <c r="H60" i="15"/>
  <c r="H205" i="13"/>
  <c r="H198" i="13"/>
  <c r="H200" i="13"/>
  <c r="H135" i="13"/>
  <c r="H128" i="13"/>
  <c r="H130" i="13"/>
  <c r="H60" i="13"/>
  <c r="H135" i="12"/>
  <c r="H128" i="12"/>
  <c r="H130" i="12"/>
  <c r="H60" i="12"/>
  <c r="H165" i="11"/>
  <c r="H135" i="11"/>
  <c r="H128" i="11"/>
  <c r="H130" i="11"/>
  <c r="H60" i="11"/>
  <c r="Q201" i="10"/>
  <c r="Q199" i="10"/>
  <c r="Q197" i="10"/>
  <c r="Q131" i="10"/>
  <c r="Q129" i="10"/>
  <c r="Q127" i="10"/>
  <c r="Q61" i="10"/>
  <c r="Q59" i="10"/>
  <c r="Q57" i="10"/>
  <c r="Q60" i="10"/>
  <c r="H127" i="8"/>
  <c r="H131" i="8"/>
  <c r="H135" i="14"/>
  <c r="H128" i="14"/>
  <c r="H58" i="16"/>
  <c r="H56" i="16"/>
  <c r="E9" i="16"/>
  <c r="H61" i="16"/>
  <c r="H59" i="16"/>
  <c r="H57" i="16"/>
  <c r="H201" i="13" l="1"/>
  <c r="H199" i="13"/>
  <c r="H58" i="13"/>
  <c r="H65" i="9"/>
  <c r="H58" i="17"/>
  <c r="H64" i="17" s="1"/>
  <c r="H65" i="15"/>
  <c r="H135" i="8"/>
  <c r="H57" i="9"/>
  <c r="H127" i="11"/>
  <c r="H129" i="11"/>
  <c r="H59" i="9"/>
  <c r="H65" i="14"/>
  <c r="H61" i="15"/>
  <c r="H59" i="15"/>
  <c r="H204" i="17"/>
  <c r="H65" i="12"/>
  <c r="Q135" i="10"/>
  <c r="H131" i="14"/>
  <c r="H65" i="8"/>
  <c r="Q65" i="10"/>
  <c r="H58" i="11"/>
  <c r="Q205" i="10"/>
  <c r="H128" i="9"/>
  <c r="H133" i="9" s="1"/>
  <c r="H203" i="13"/>
  <c r="Q203" i="10"/>
  <c r="H133" i="12"/>
  <c r="H133" i="13"/>
  <c r="H133" i="8"/>
  <c r="H203" i="17"/>
  <c r="H63" i="8"/>
  <c r="H63" i="13"/>
  <c r="H63" i="14"/>
  <c r="H63" i="16"/>
  <c r="H203" i="15"/>
  <c r="H63" i="12"/>
  <c r="H133" i="17"/>
  <c r="G111" i="15"/>
  <c r="H111" i="15" s="1"/>
  <c r="H134" i="17"/>
  <c r="H197" i="11"/>
  <c r="H201" i="11"/>
  <c r="H197" i="9"/>
  <c r="H199" i="9"/>
  <c r="H129" i="14"/>
  <c r="H64" i="8"/>
  <c r="H64" i="12"/>
  <c r="H64" i="13"/>
  <c r="H64" i="14"/>
  <c r="H134" i="9"/>
  <c r="H204" i="15"/>
  <c r="H135" i="15"/>
  <c r="H128" i="15"/>
  <c r="H204" i="13"/>
  <c r="H134" i="13"/>
  <c r="H134" i="12"/>
  <c r="H205" i="11"/>
  <c r="H198" i="11"/>
  <c r="Q204" i="10"/>
  <c r="H134" i="8"/>
  <c r="H64" i="16"/>
  <c r="H64" i="15" l="1"/>
  <c r="H63" i="15"/>
  <c r="H66" i="15" s="1"/>
  <c r="H68" i="15" s="1"/>
  <c r="H69" i="15" s="1"/>
  <c r="B12" i="20" s="1"/>
  <c r="H63" i="17"/>
  <c r="H66" i="17" s="1"/>
  <c r="H68" i="17" s="1"/>
  <c r="H69" i="17" s="1"/>
  <c r="B14" i="20" s="1"/>
  <c r="H63" i="9"/>
  <c r="H64" i="9"/>
  <c r="H206" i="17"/>
  <c r="H208" i="17" s="1"/>
  <c r="H209" i="17" s="1"/>
  <c r="H203" i="11"/>
  <c r="H133" i="14"/>
  <c r="H133" i="15"/>
  <c r="H66" i="14"/>
  <c r="H68" i="14" s="1"/>
  <c r="H69" i="14" s="1"/>
  <c r="B11" i="20" s="1"/>
  <c r="H66" i="12"/>
  <c r="H68" i="12" s="1"/>
  <c r="H69" i="12" s="1"/>
  <c r="B9" i="20" s="1"/>
  <c r="H134" i="14"/>
  <c r="H136" i="17"/>
  <c r="H138" i="17" s="1"/>
  <c r="H139" i="17" s="1"/>
  <c r="C14" i="20" s="1"/>
  <c r="H204" i="9"/>
  <c r="H203" i="9"/>
  <c r="H136" i="9"/>
  <c r="H138" i="9" s="1"/>
  <c r="H139" i="9" s="1"/>
  <c r="C6" i="20" s="1"/>
  <c r="H66" i="13"/>
  <c r="H68" i="13" s="1"/>
  <c r="H69" i="13" s="1"/>
  <c r="B10" i="20" s="1"/>
  <c r="H66" i="8"/>
  <c r="H68" i="8" s="1"/>
  <c r="H69" i="8" s="1"/>
  <c r="B5" i="20" s="1"/>
  <c r="H136" i="13"/>
  <c r="H138" i="13" s="1"/>
  <c r="H139" i="13" s="1"/>
  <c r="C10" i="20" s="1"/>
  <c r="H136" i="8"/>
  <c r="H138" i="8" s="1"/>
  <c r="H139" i="8" s="1"/>
  <c r="C5" i="20" s="1"/>
  <c r="Q206" i="10"/>
  <c r="Q208" i="10" s="1"/>
  <c r="Q209" i="10" s="1"/>
  <c r="D189" i="1" s="1"/>
  <c r="H206" i="15"/>
  <c r="H136" i="12"/>
  <c r="H138" i="12" s="1"/>
  <c r="H139" i="12" s="1"/>
  <c r="C9" i="20" s="1"/>
  <c r="H134" i="15"/>
  <c r="H206" i="13"/>
  <c r="H204" i="11"/>
  <c r="H66" i="16"/>
  <c r="H68" i="16" s="1"/>
  <c r="H69" i="16" s="1"/>
  <c r="B13" i="20" s="1"/>
  <c r="N101" i="10" l="1"/>
  <c r="Q101" i="10" s="1"/>
  <c r="N31" i="10"/>
  <c r="Q31" i="10" s="1"/>
  <c r="H66" i="9"/>
  <c r="H68" i="9" s="1"/>
  <c r="H69" i="9" s="1"/>
  <c r="B6" i="20" s="1"/>
  <c r="H208" i="15"/>
  <c r="H209" i="15" s="1"/>
  <c r="H208" i="13"/>
  <c r="H209" i="13" s="1"/>
  <c r="H136" i="14"/>
  <c r="H138" i="14" s="1"/>
  <c r="H139" i="14" s="1"/>
  <c r="C11" i="20" s="1"/>
  <c r="H206" i="9"/>
  <c r="H208" i="9" s="1"/>
  <c r="H209" i="9" s="1"/>
  <c r="H136" i="15"/>
  <c r="H138" i="15" s="1"/>
  <c r="H139" i="15" s="1"/>
  <c r="C12" i="20" s="1"/>
  <c r="H206" i="11"/>
  <c r="P41" i="10" l="1"/>
  <c r="Q41" i="10" s="1"/>
  <c r="Q64" i="10" s="1"/>
  <c r="P111" i="10"/>
  <c r="Q111" i="10" s="1"/>
  <c r="Q133" i="10" s="1"/>
  <c r="H208" i="11"/>
  <c r="H209" i="11" s="1"/>
  <c r="D192" i="1" s="1"/>
  <c r="Q63" i="10" l="1"/>
  <c r="Q66" i="10" s="1"/>
  <c r="Q68" i="10" s="1"/>
  <c r="Q69" i="10" s="1"/>
  <c r="B7" i="20" s="1"/>
  <c r="Q134" i="10"/>
  <c r="Q136" i="10" s="1"/>
  <c r="Q138" i="10" s="1"/>
  <c r="Q139" i="10" s="1"/>
  <c r="C7" i="20" s="1"/>
  <c r="E32" i="11"/>
  <c r="H32" i="11" s="1"/>
  <c r="E102" i="11"/>
  <c r="H102" i="11" s="1"/>
  <c r="G111" i="11" l="1"/>
  <c r="H111" i="11" s="1"/>
  <c r="H134" i="11" s="1"/>
  <c r="G41" i="11"/>
  <c r="H41" i="11" s="1"/>
  <c r="H64" i="11" s="1"/>
  <c r="H63" i="11" l="1"/>
  <c r="H66" i="11" s="1"/>
  <c r="H68" i="11" s="1"/>
  <c r="H69" i="11" s="1"/>
  <c r="B8" i="20" s="1"/>
  <c r="H133" i="11"/>
  <c r="H136" i="11" s="1"/>
  <c r="H138" i="11" s="1"/>
  <c r="H139" i="11" s="1"/>
  <c r="C8" i="20" s="1"/>
</calcChain>
</file>

<file path=xl/sharedStrings.xml><?xml version="1.0" encoding="utf-8"?>
<sst xmlns="http://schemas.openxmlformats.org/spreadsheetml/2006/main" count="4935" uniqueCount="171">
  <si>
    <t>BASE LAND VALUE SCENARIO</t>
  </si>
  <si>
    <t>DEVELOPMENT LOCATION (ZONE)</t>
  </si>
  <si>
    <t>DEVELOPMENT DETAILS</t>
  </si>
  <si>
    <t>Sqm Total Floorspace</t>
  </si>
  <si>
    <t>Development Value</t>
  </si>
  <si>
    <t>Industrial</t>
  </si>
  <si>
    <t>B1b B1c B2 B8</t>
  </si>
  <si>
    <t xml:space="preserve">sqm </t>
  </si>
  <si>
    <t>£ per sqm</t>
  </si>
  <si>
    <t xml:space="preserve">Office </t>
  </si>
  <si>
    <t>B1a</t>
  </si>
  <si>
    <t>Food Retail</t>
  </si>
  <si>
    <t>A1</t>
  </si>
  <si>
    <t>Other Retail</t>
  </si>
  <si>
    <t>A 1 A2 A3 A4 A5</t>
  </si>
  <si>
    <t>Residential Inst</t>
  </si>
  <si>
    <t>C2</t>
  </si>
  <si>
    <t>Hotels</t>
  </si>
  <si>
    <t>C3</t>
  </si>
  <si>
    <t>Community</t>
  </si>
  <si>
    <t>D1</t>
  </si>
  <si>
    <t>Leisure</t>
  </si>
  <si>
    <t>D2</t>
  </si>
  <si>
    <t>Sui Generis</t>
  </si>
  <si>
    <t>Blank</t>
  </si>
  <si>
    <t>sqm</t>
  </si>
  <si>
    <t>Development Costs</t>
  </si>
  <si>
    <t>Land</t>
  </si>
  <si>
    <t>Plot Ratio</t>
  </si>
  <si>
    <t>Construction</t>
  </si>
  <si>
    <t>Gross/Net</t>
  </si>
  <si>
    <t>Abnormal Costs</t>
  </si>
  <si>
    <t>£ sqm Build Cost</t>
  </si>
  <si>
    <t>Professional Fees @</t>
  </si>
  <si>
    <t>Build Cost</t>
  </si>
  <si>
    <t>Legal Fees</t>
  </si>
  <si>
    <t>GDV</t>
  </si>
  <si>
    <t>Statutory Fees</t>
  </si>
  <si>
    <t>Sales/Marketing Costs</t>
  </si>
  <si>
    <t>Contingencies</t>
  </si>
  <si>
    <t>Planning Obligations</t>
  </si>
  <si>
    <t xml:space="preserve">£ </t>
  </si>
  <si>
    <t>Interest @</t>
  </si>
  <si>
    <t>Month Build</t>
  </si>
  <si>
    <t>Arrangement Fee</t>
  </si>
  <si>
    <t>Cost</t>
  </si>
  <si>
    <t>Development Profit</t>
  </si>
  <si>
    <t>of GDV</t>
  </si>
  <si>
    <t>Total Cost</t>
  </si>
  <si>
    <t>POTENTIAL MARGIN FOR CIL</t>
  </si>
  <si>
    <t>POTENTIAL CIL RATE PER SQ METRE</t>
  </si>
  <si>
    <t>Industrial Viability Appraisal</t>
  </si>
  <si>
    <t>Agricultural</t>
  </si>
  <si>
    <t>Office Viability Appraisal</t>
  </si>
  <si>
    <t>Viability Model Appraisal Assumptions</t>
  </si>
  <si>
    <t>Affordable Housing</t>
  </si>
  <si>
    <t>Charging Zone</t>
  </si>
  <si>
    <t>Apartments</t>
  </si>
  <si>
    <t>2 bed houses</t>
  </si>
  <si>
    <t>3 Bed houses</t>
  </si>
  <si>
    <t>4 bed houses</t>
  </si>
  <si>
    <t>5 bed house</t>
  </si>
  <si>
    <t>Apartment</t>
  </si>
  <si>
    <t>3 Bed</t>
  </si>
  <si>
    <t>4 Bed</t>
  </si>
  <si>
    <t>5 Bed</t>
  </si>
  <si>
    <t>Sales Value £sqm</t>
  </si>
  <si>
    <t>2 Bed</t>
  </si>
  <si>
    <t>Gross : Net</t>
  </si>
  <si>
    <t>£ per sqm of Construction Cost</t>
  </si>
  <si>
    <t>Construction Cost</t>
  </si>
  <si>
    <t>Market Units Value</t>
  </si>
  <si>
    <t>£ per Market Unit</t>
  </si>
  <si>
    <t>Month Construction</t>
  </si>
  <si>
    <t>Development Sample Unit Size &amp; Land Plot Ratio</t>
  </si>
  <si>
    <t>Plot Ratio %</t>
  </si>
  <si>
    <t xml:space="preserve">Housing Type &amp; Size    </t>
  </si>
  <si>
    <t>Construction Cost Sqm</t>
  </si>
  <si>
    <t>Unit Size Sqm</t>
  </si>
  <si>
    <t>Construction Costs</t>
  </si>
  <si>
    <t>Gross:Net</t>
  </si>
  <si>
    <t>Cost Sqm</t>
  </si>
  <si>
    <t>Charging Zones</t>
  </si>
  <si>
    <t>Sales Values</t>
  </si>
  <si>
    <t>Sales Values Sqm</t>
  </si>
  <si>
    <t>Commercial Development Cost Assumptions</t>
  </si>
  <si>
    <t>Residential Development Cost Assumptions</t>
  </si>
  <si>
    <t>Hotel</t>
  </si>
  <si>
    <t>Mth Sale Void</t>
  </si>
  <si>
    <t>£ per sqm of Build Cost</t>
  </si>
  <si>
    <t>Residential Development Scenarios</t>
  </si>
  <si>
    <t>Title</t>
  </si>
  <si>
    <t>Unit Numbers</t>
  </si>
  <si>
    <t>Mixed Residential Scenario</t>
  </si>
  <si>
    <t>Residential Scenario 2</t>
  </si>
  <si>
    <t>Residential Scenario 3</t>
  </si>
  <si>
    <t>Residential Scenario 4</t>
  </si>
  <si>
    <t>Residential Scenario 5</t>
  </si>
  <si>
    <t>Mixed Residential Development</t>
  </si>
  <si>
    <t>Mth Sales Void</t>
  </si>
  <si>
    <t>DEVELOPMENT TYPE</t>
  </si>
  <si>
    <t>Agricultural Viability Appraisal</t>
  </si>
  <si>
    <t>Factory Unit</t>
  </si>
  <si>
    <t>Office Building</t>
  </si>
  <si>
    <t>Supermarket</t>
  </si>
  <si>
    <t>Mid Range Hotel</t>
  </si>
  <si>
    <t>Community Centre</t>
  </si>
  <si>
    <t xml:space="preserve">Farm Store </t>
  </si>
  <si>
    <t>Bowling Alley</t>
  </si>
  <si>
    <t>Community Use Viability Appraisal</t>
  </si>
  <si>
    <t>Food Retail Viability Appraisal</t>
  </si>
  <si>
    <t>General Retail Viability Appraisal</t>
  </si>
  <si>
    <t>Roadside Retail Unit</t>
  </si>
  <si>
    <t>General Retail</t>
  </si>
  <si>
    <t>Residential Institution Viability Appraisal</t>
  </si>
  <si>
    <t>Hotel Viability Appraisal</t>
  </si>
  <si>
    <t>Leisure Viability Appraisal</t>
  </si>
  <si>
    <t>Viability Appraisal</t>
  </si>
  <si>
    <t xml:space="preserve">Residential </t>
  </si>
  <si>
    <t>Institutuion</t>
  </si>
  <si>
    <t>C1</t>
  </si>
  <si>
    <t xml:space="preserve">Leisure </t>
  </si>
  <si>
    <t>Agriculture</t>
  </si>
  <si>
    <t>Maximum Commercial CIL Rates</t>
  </si>
  <si>
    <t>Commercial Assumptions</t>
  </si>
  <si>
    <t>Residential Assumptions</t>
  </si>
  <si>
    <t>Stamp Duty</t>
  </si>
  <si>
    <t>Vehicle Repairs</t>
  </si>
  <si>
    <t>Car Sales</t>
  </si>
  <si>
    <t>Car Showroom</t>
  </si>
  <si>
    <t>Repair Garage</t>
  </si>
  <si>
    <t xml:space="preserve">A 1 A2 A3 </t>
  </si>
  <si>
    <t>Care Facility</t>
  </si>
  <si>
    <t>£ per Sqm</t>
  </si>
  <si>
    <t>per Sqm</t>
  </si>
  <si>
    <t>Brownfield</t>
  </si>
  <si>
    <t>Greenfield</t>
  </si>
  <si>
    <t>Residential Land Values per Ha</t>
  </si>
  <si>
    <t>Comparable Land Value per Ha</t>
  </si>
  <si>
    <t>Residual Land Value per Ha</t>
  </si>
  <si>
    <t>LA ND VALUE ASSUMPTIONS</t>
  </si>
  <si>
    <t>Commercial Land Values</t>
  </si>
  <si>
    <t>Industrial Land Values per Ha</t>
  </si>
  <si>
    <t>Office Land Values per Ha</t>
  </si>
  <si>
    <t>Food Retail Land Values per Ha</t>
  </si>
  <si>
    <t>General Retail Land Values per Ha</t>
  </si>
  <si>
    <t>Residential Institution Land Values per Ha</t>
  </si>
  <si>
    <t>Hotel Land Values per Ha</t>
  </si>
  <si>
    <t>Community Use Land Values per Ha</t>
  </si>
  <si>
    <t>Leisure Land Values per Ha</t>
  </si>
  <si>
    <t>Agricultural Land Values per Ha</t>
  </si>
  <si>
    <t>Sui Generis Land Values per Ha</t>
  </si>
  <si>
    <t>Area Wide</t>
  </si>
  <si>
    <t>Residual Value</t>
  </si>
  <si>
    <t>Gross Residual Land Value</t>
  </si>
  <si>
    <t>Gross Residual Land Value per Ha</t>
  </si>
  <si>
    <t>Sub Market Area/Charging Zone</t>
  </si>
  <si>
    <t>General Zone</t>
  </si>
  <si>
    <t>Industrial   B1b B1c B2 B8</t>
  </si>
  <si>
    <t>Office  B1a</t>
  </si>
  <si>
    <t>Food Retail  A1</t>
  </si>
  <si>
    <t>Residential Institution C2</t>
  </si>
  <si>
    <t>Hotel  C1</t>
  </si>
  <si>
    <t>Community  D1</t>
  </si>
  <si>
    <t>Leisure  D2</t>
  </si>
  <si>
    <t>General Retail A1 A2 A3 A4 A5</t>
  </si>
  <si>
    <t>Sui Generis - Car Sales</t>
  </si>
  <si>
    <t>Sui Generis - Vehicle Repairs</t>
  </si>
  <si>
    <t>Vehicle Repair Garage</t>
  </si>
  <si>
    <t>Land Benchmark Uplift Split</t>
  </si>
  <si>
    <t>Gross Residual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</si>
</sst>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164" formatCode="#,##0_ ;\-#,##0\ "/>
    <numFmt numFmtId="165" formatCode="&quot;£&quot;#,##0"/>
    <numFmt numFmtId="166" formatCode="0.0%"/>
    <numFmt numFmtId="167" formatCode="0.0"/>
  </numFmts>
  <fonts count="3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color indexed="9"/>
      <name val="Calibri"/>
      <family val="2"/>
    </font>
    <font>
      <b/>
      <sz val="20"/>
      <color indexed="53"/>
      <name val="Calibri"/>
      <family val="2"/>
    </font>
    <font>
      <sz val="7"/>
      <name val="Calibri"/>
      <family val="2"/>
    </font>
    <font>
      <sz val="10"/>
      <color theme="1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b/>
      <sz val="17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9"/>
      <name val="Calibri"/>
      <family val="2"/>
      <scheme val="minor"/>
    </font>
    <font>
      <b/>
      <sz val="24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2"/>
      <color theme="9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280">
    <xf numFmtId="0" fontId="0" fillId="0" borderId="0" xfId="0"/>
    <xf numFmtId="0" fontId="2" fillId="0" borderId="0" xfId="0" applyFont="1"/>
    <xf numFmtId="0" fontId="10" fillId="0" borderId="0" xfId="0" applyFont="1"/>
    <xf numFmtId="0" fontId="8" fillId="0" borderId="0" xfId="0" applyFont="1"/>
    <xf numFmtId="1" fontId="8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9" fontId="8" fillId="0" borderId="0" xfId="0" applyNumberFormat="1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0" fontId="0" fillId="3" borderId="0" xfId="0" applyFill="1"/>
    <xf numFmtId="0" fontId="0" fillId="2" borderId="0" xfId="0" applyFill="1"/>
    <xf numFmtId="0" fontId="6" fillId="3" borderId="0" xfId="1" applyFont="1" applyFill="1"/>
    <xf numFmtId="0" fontId="7" fillId="3" borderId="0" xfId="1" applyFont="1" applyFill="1"/>
    <xf numFmtId="0" fontId="4" fillId="3" borderId="0" xfId="1" applyFont="1" applyFill="1" applyAlignment="1">
      <alignment horizontal="center"/>
    </xf>
    <xf numFmtId="0" fontId="14" fillId="3" borderId="0" xfId="0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/>
    <xf numFmtId="0" fontId="4" fillId="3" borderId="0" xfId="1" applyFont="1" applyFill="1" applyAlignment="1">
      <alignment horizontal="right"/>
    </xf>
    <xf numFmtId="167" fontId="6" fillId="3" borderId="0" xfId="1" applyNumberFormat="1" applyFont="1" applyFill="1"/>
    <xf numFmtId="0" fontId="3" fillId="2" borderId="0" xfId="0" applyFont="1" applyFill="1"/>
    <xf numFmtId="0" fontId="22" fillId="2" borderId="0" xfId="0" applyFont="1" applyFill="1" applyAlignment="1">
      <alignment vertical="center"/>
    </xf>
    <xf numFmtId="0" fontId="5" fillId="3" borderId="0" xfId="0" applyFont="1" applyFill="1"/>
    <xf numFmtId="0" fontId="4" fillId="3" borderId="0" xfId="0" applyFont="1" applyFill="1"/>
    <xf numFmtId="0" fontId="4" fillId="0" borderId="4" xfId="0" applyFont="1" applyBorder="1"/>
    <xf numFmtId="44" fontId="4" fillId="3" borderId="0" xfId="2" applyFont="1" applyFill="1" applyBorder="1"/>
    <xf numFmtId="9" fontId="4" fillId="0" borderId="4" xfId="0" applyNumberFormat="1" applyFont="1" applyBorder="1"/>
    <xf numFmtId="0" fontId="5" fillId="11" borderId="0" xfId="0" applyFont="1" applyFill="1"/>
    <xf numFmtId="0" fontId="4" fillId="11" borderId="0" xfId="0" applyFont="1" applyFill="1"/>
    <xf numFmtId="44" fontId="4" fillId="11" borderId="0" xfId="2" applyFont="1" applyFill="1"/>
    <xf numFmtId="0" fontId="4" fillId="0" borderId="0" xfId="0" applyFont="1"/>
    <xf numFmtId="0" fontId="4" fillId="0" borderId="4" xfId="0" applyFont="1" applyBorder="1" applyAlignment="1">
      <alignment horizontal="right"/>
    </xf>
    <xf numFmtId="0" fontId="6" fillId="0" borderId="0" xfId="0" applyFont="1"/>
    <xf numFmtId="165" fontId="4" fillId="3" borderId="0" xfId="2" applyNumberFormat="1" applyFont="1" applyFill="1"/>
    <xf numFmtId="0" fontId="6" fillId="11" borderId="0" xfId="0" applyFont="1" applyFill="1"/>
    <xf numFmtId="165" fontId="4" fillId="11" borderId="0" xfId="0" applyNumberFormat="1" applyFont="1" applyFill="1"/>
    <xf numFmtId="165" fontId="4" fillId="3" borderId="0" xfId="0" applyNumberFormat="1" applyFont="1" applyFill="1"/>
    <xf numFmtId="165" fontId="4" fillId="11" borderId="0" xfId="2" applyNumberFormat="1" applyFont="1" applyFill="1"/>
    <xf numFmtId="165" fontId="5" fillId="11" borderId="0" xfId="2" applyNumberFormat="1" applyFont="1" applyFill="1"/>
    <xf numFmtId="166" fontId="4" fillId="0" borderId="4" xfId="0" applyNumberFormat="1" applyFont="1" applyBorder="1"/>
    <xf numFmtId="0" fontId="0" fillId="0" borderId="4" xfId="0" applyBorder="1"/>
    <xf numFmtId="9" fontId="4" fillId="0" borderId="0" xfId="0" applyNumberFormat="1" applyFont="1"/>
    <xf numFmtId="0" fontId="5" fillId="10" borderId="0" xfId="0" applyFont="1" applyFill="1"/>
    <xf numFmtId="165" fontId="23" fillId="10" borderId="0" xfId="2" applyNumberFormat="1" applyFont="1" applyFill="1"/>
    <xf numFmtId="0" fontId="6" fillId="3" borderId="0" xfId="0" applyFont="1" applyFill="1"/>
    <xf numFmtId="1" fontId="4" fillId="0" borderId="4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4" fillId="0" borderId="4" xfId="0" applyNumberFormat="1" applyFont="1" applyBorder="1"/>
    <xf numFmtId="0" fontId="4" fillId="0" borderId="2" xfId="0" applyFont="1" applyBorder="1"/>
    <xf numFmtId="0" fontId="4" fillId="0" borderId="3" xfId="2" applyNumberFormat="1" applyFont="1" applyBorder="1"/>
    <xf numFmtId="0" fontId="4" fillId="0" borderId="3" xfId="0" applyFont="1" applyBorder="1"/>
    <xf numFmtId="0" fontId="14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164" fontId="4" fillId="3" borderId="0" xfId="2" applyNumberFormat="1" applyFont="1" applyFill="1" applyBorder="1"/>
    <xf numFmtId="9" fontId="4" fillId="3" borderId="0" xfId="0" applyNumberFormat="1" applyFont="1" applyFill="1"/>
    <xf numFmtId="1" fontId="4" fillId="3" borderId="0" xfId="0" applyNumberFormat="1" applyFont="1" applyFill="1" applyAlignment="1">
      <alignment horizontal="left"/>
    </xf>
    <xf numFmtId="0" fontId="7" fillId="3" borderId="0" xfId="0" applyFont="1" applyFill="1"/>
    <xf numFmtId="0" fontId="4" fillId="3" borderId="0" xfId="0" applyFont="1" applyFill="1" applyAlignment="1">
      <alignment horizontal="left"/>
    </xf>
    <xf numFmtId="1" fontId="6" fillId="11" borderId="0" xfId="0" applyNumberFormat="1" applyFont="1" applyFill="1" applyAlignment="1">
      <alignment horizontal="left"/>
    </xf>
    <xf numFmtId="0" fontId="5" fillId="11" borderId="0" xfId="0" applyFont="1" applyFill="1" applyAlignment="1">
      <alignment horizontal="left"/>
    </xf>
    <xf numFmtId="1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165" fontId="4" fillId="3" borderId="0" xfId="2" applyNumberFormat="1" applyFont="1" applyFill="1" applyBorder="1"/>
    <xf numFmtId="1" fontId="5" fillId="3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right"/>
    </xf>
    <xf numFmtId="9" fontId="6" fillId="0" borderId="4" xfId="0" applyNumberFormat="1" applyFont="1" applyBorder="1"/>
    <xf numFmtId="49" fontId="4" fillId="3" borderId="0" xfId="0" applyNumberFormat="1" applyFont="1" applyFill="1" applyAlignment="1">
      <alignment horizontal="left"/>
    </xf>
    <xf numFmtId="1" fontId="4" fillId="11" borderId="0" xfId="0" applyNumberFormat="1" applyFont="1" applyFill="1" applyAlignment="1">
      <alignment horizontal="right"/>
    </xf>
    <xf numFmtId="165" fontId="4" fillId="11" borderId="0" xfId="2" applyNumberFormat="1" applyFont="1" applyFill="1" applyBorder="1"/>
    <xf numFmtId="167" fontId="6" fillId="0" borderId="4" xfId="0" applyNumberFormat="1" applyFont="1" applyBorder="1"/>
    <xf numFmtId="0" fontId="0" fillId="11" borderId="0" xfId="0" applyFill="1"/>
    <xf numFmtId="0" fontId="0" fillId="0" borderId="5" xfId="0" applyBorder="1"/>
    <xf numFmtId="0" fontId="7" fillId="0" borderId="0" xfId="0" applyFont="1"/>
    <xf numFmtId="0" fontId="5" fillId="0" borderId="0" xfId="0" applyFont="1" applyAlignment="1">
      <alignment horizontal="left"/>
    </xf>
    <xf numFmtId="165" fontId="5" fillId="0" borderId="0" xfId="2" applyNumberFormat="1" applyFont="1" applyFill="1"/>
    <xf numFmtId="0" fontId="23" fillId="10" borderId="0" xfId="0" applyFont="1" applyFill="1" applyAlignment="1">
      <alignment horizontal="left"/>
    </xf>
    <xf numFmtId="165" fontId="23" fillId="10" borderId="0" xfId="2" applyNumberFormat="1" applyFont="1" applyFill="1" applyAlignment="1">
      <alignment horizontal="right"/>
    </xf>
    <xf numFmtId="0" fontId="4" fillId="0" borderId="1" xfId="0" applyFont="1" applyBorder="1"/>
    <xf numFmtId="0" fontId="4" fillId="0" borderId="2" xfId="2" applyNumberFormat="1" applyFont="1" applyBorder="1"/>
    <xf numFmtId="0" fontId="4" fillId="12" borderId="1" xfId="0" applyFont="1" applyFill="1" applyBorder="1"/>
    <xf numFmtId="0" fontId="4" fillId="12" borderId="2" xfId="0" applyFont="1" applyFill="1" applyBorder="1"/>
    <xf numFmtId="0" fontId="4" fillId="12" borderId="2" xfId="2" applyNumberFormat="1" applyFont="1" applyFill="1" applyBorder="1"/>
    <xf numFmtId="0" fontId="4" fillId="12" borderId="3" xfId="2" applyNumberFormat="1" applyFont="1" applyFill="1" applyBorder="1"/>
    <xf numFmtId="166" fontId="0" fillId="0" borderId="5" xfId="0" applyNumberFormat="1" applyBorder="1"/>
    <xf numFmtId="0" fontId="7" fillId="3" borderId="4" xfId="0" applyFont="1" applyFill="1" applyBorder="1"/>
    <xf numFmtId="0" fontId="4" fillId="6" borderId="1" xfId="0" applyFont="1" applyFill="1" applyBorder="1"/>
    <xf numFmtId="0" fontId="4" fillId="6" borderId="2" xfId="0" applyFont="1" applyFill="1" applyBorder="1"/>
    <xf numFmtId="0" fontId="4" fillId="6" borderId="2" xfId="2" applyNumberFormat="1" applyFont="1" applyFill="1" applyBorder="1"/>
    <xf numFmtId="0" fontId="4" fillId="6" borderId="3" xfId="2" applyNumberFormat="1" applyFont="1" applyFill="1" applyBorder="1"/>
    <xf numFmtId="44" fontId="8" fillId="0" borderId="0" xfId="0" applyNumberFormat="1" applyFont="1"/>
    <xf numFmtId="9" fontId="10" fillId="0" borderId="0" xfId="0" applyNumberFormat="1" applyFont="1"/>
    <xf numFmtId="167" fontId="10" fillId="0" borderId="0" xfId="0" applyNumberFormat="1" applyFont="1"/>
    <xf numFmtId="166" fontId="8" fillId="0" borderId="0" xfId="0" applyNumberFormat="1" applyFont="1"/>
    <xf numFmtId="0" fontId="3" fillId="0" borderId="0" xfId="0" applyFont="1"/>
    <xf numFmtId="0" fontId="9" fillId="0" borderId="0" xfId="0" applyFont="1"/>
    <xf numFmtId="164" fontId="8" fillId="0" borderId="0" xfId="0" applyNumberFormat="1" applyFont="1"/>
    <xf numFmtId="165" fontId="8" fillId="0" borderId="0" xfId="0" applyNumberFormat="1" applyFont="1"/>
    <xf numFmtId="0" fontId="8" fillId="0" borderId="0" xfId="0" applyFont="1" applyAlignment="1">
      <alignment horizontal="left"/>
    </xf>
    <xf numFmtId="1" fontId="10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65" fontId="9" fillId="0" borderId="0" xfId="0" applyNumberFormat="1" applyFont="1"/>
    <xf numFmtId="1" fontId="9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165" fontId="11" fillId="0" borderId="0" xfId="0" applyNumberFormat="1" applyFont="1"/>
    <xf numFmtId="0" fontId="12" fillId="0" borderId="0" xfId="0" applyFont="1"/>
    <xf numFmtId="9" fontId="6" fillId="0" borderId="0" xfId="0" applyNumberFormat="1" applyFont="1"/>
    <xf numFmtId="167" fontId="6" fillId="0" borderId="0" xfId="0" applyNumberFormat="1" applyFont="1"/>
    <xf numFmtId="165" fontId="5" fillId="0" borderId="0" xfId="2" applyNumberFormat="1" applyFont="1" applyFill="1" applyBorder="1"/>
    <xf numFmtId="0" fontId="22" fillId="0" borderId="0" xfId="0" applyFont="1" applyAlignment="1">
      <alignment vertical="center"/>
    </xf>
    <xf numFmtId="0" fontId="5" fillId="0" borderId="0" xfId="0" applyFont="1"/>
    <xf numFmtId="0" fontId="4" fillId="0" borderId="0" xfId="2" applyNumberFormat="1" applyFont="1" applyFill="1" applyBorder="1"/>
    <xf numFmtId="164" fontId="4" fillId="0" borderId="0" xfId="2" applyNumberFormat="1" applyFont="1" applyFill="1" applyBorder="1"/>
    <xf numFmtId="44" fontId="4" fillId="0" borderId="0" xfId="2" applyFont="1" applyFill="1" applyBorder="1"/>
    <xf numFmtId="165" fontId="4" fillId="0" borderId="0" xfId="2" applyNumberFormat="1" applyFont="1" applyFill="1" applyBorder="1"/>
    <xf numFmtId="0" fontId="4" fillId="0" borderId="0" xfId="0" applyFont="1" applyAlignment="1">
      <alignment horizontal="left"/>
    </xf>
    <xf numFmtId="1" fontId="6" fillId="0" borderId="0" xfId="0" applyNumberFormat="1" applyFont="1" applyAlignment="1">
      <alignment horizontal="left"/>
    </xf>
    <xf numFmtId="165" fontId="4" fillId="0" borderId="0" xfId="0" applyNumberFormat="1" applyFont="1"/>
    <xf numFmtId="1" fontId="5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right"/>
    </xf>
    <xf numFmtId="166" fontId="0" fillId="0" borderId="0" xfId="0" applyNumberFormat="1"/>
    <xf numFmtId="166" fontId="4" fillId="0" borderId="0" xfId="0" applyNumberFormat="1" applyFont="1"/>
    <xf numFmtId="0" fontId="23" fillId="0" borderId="0" xfId="0" applyFont="1" applyAlignment="1">
      <alignment horizontal="left"/>
    </xf>
    <xf numFmtId="165" fontId="23" fillId="0" borderId="0" xfId="2" applyNumberFormat="1" applyFont="1" applyFill="1" applyBorder="1"/>
    <xf numFmtId="165" fontId="23" fillId="0" borderId="0" xfId="2" applyNumberFormat="1" applyFont="1" applyFill="1" applyBorder="1" applyAlignment="1">
      <alignment horizontal="right"/>
    </xf>
    <xf numFmtId="165" fontId="14" fillId="0" borderId="0" xfId="0" applyNumberFormat="1" applyFont="1" applyAlignment="1">
      <alignment horizontal="center"/>
    </xf>
    <xf numFmtId="0" fontId="24" fillId="0" borderId="0" xfId="0" applyFont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4" fillId="2" borderId="9" xfId="0" applyFont="1" applyFill="1" applyBorder="1"/>
    <xf numFmtId="0" fontId="14" fillId="2" borderId="13" xfId="0" applyFont="1" applyFill="1" applyBorder="1"/>
    <xf numFmtId="0" fontId="0" fillId="13" borderId="2" xfId="0" applyFill="1" applyBorder="1"/>
    <xf numFmtId="0" fontId="17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14" fillId="13" borderId="17" xfId="0" applyFont="1" applyFill="1" applyBorder="1" applyAlignment="1">
      <alignment horizontal="left"/>
    </xf>
    <xf numFmtId="0" fontId="0" fillId="13" borderId="16" xfId="0" applyFill="1" applyBorder="1"/>
    <xf numFmtId="0" fontId="20" fillId="2" borderId="6" xfId="0" applyFont="1" applyFill="1" applyBorder="1"/>
    <xf numFmtId="0" fontId="20" fillId="2" borderId="7" xfId="0" applyFont="1" applyFill="1" applyBorder="1"/>
    <xf numFmtId="0" fontId="20" fillId="2" borderId="8" xfId="0" applyFont="1" applyFill="1" applyBorder="1"/>
    <xf numFmtId="0" fontId="4" fillId="3" borderId="9" xfId="1" applyFont="1" applyFill="1" applyBorder="1"/>
    <xf numFmtId="0" fontId="2" fillId="3" borderId="0" xfId="1" applyFill="1"/>
    <xf numFmtId="0" fontId="2" fillId="0" borderId="4" xfId="1" applyBorder="1"/>
    <xf numFmtId="0" fontId="2" fillId="3" borderId="10" xfId="1" applyFill="1" applyBorder="1"/>
    <xf numFmtId="166" fontId="4" fillId="0" borderId="4" xfId="1" applyNumberFormat="1" applyFont="1" applyBorder="1"/>
    <xf numFmtId="0" fontId="4" fillId="3" borderId="10" xfId="1" applyFont="1" applyFill="1" applyBorder="1"/>
    <xf numFmtId="9" fontId="4" fillId="3" borderId="0" xfId="1" applyNumberFormat="1" applyFont="1" applyFill="1"/>
    <xf numFmtId="0" fontId="4" fillId="0" borderId="4" xfId="1" applyFont="1" applyBorder="1" applyAlignment="1">
      <alignment horizontal="right"/>
    </xf>
    <xf numFmtId="0" fontId="4" fillId="0" borderId="4" xfId="1" applyFont="1" applyBorder="1"/>
    <xf numFmtId="0" fontId="6" fillId="3" borderId="10" xfId="1" applyFont="1" applyFill="1" applyBorder="1"/>
    <xf numFmtId="0" fontId="14" fillId="3" borderId="13" xfId="0" applyFont="1" applyFill="1" applyBorder="1"/>
    <xf numFmtId="0" fontId="14" fillId="3" borderId="14" xfId="0" applyFont="1" applyFill="1" applyBorder="1"/>
    <xf numFmtId="0" fontId="14" fillId="3" borderId="15" xfId="0" applyFont="1" applyFill="1" applyBorder="1"/>
    <xf numFmtId="0" fontId="14" fillId="2" borderId="7" xfId="0" applyFont="1" applyFill="1" applyBorder="1"/>
    <xf numFmtId="0" fontId="14" fillId="2" borderId="8" xfId="0" applyFont="1" applyFill="1" applyBorder="1"/>
    <xf numFmtId="1" fontId="5" fillId="3" borderId="9" xfId="1" applyNumberFormat="1" applyFont="1" applyFill="1" applyBorder="1" applyAlignment="1">
      <alignment horizontal="left"/>
    </xf>
    <xf numFmtId="0" fontId="14" fillId="3" borderId="10" xfId="0" applyFont="1" applyFill="1" applyBorder="1"/>
    <xf numFmtId="0" fontId="0" fillId="3" borderId="9" xfId="0" applyFill="1" applyBorder="1"/>
    <xf numFmtId="1" fontId="4" fillId="3" borderId="9" xfId="1" applyNumberFormat="1" applyFont="1" applyFill="1" applyBorder="1" applyAlignment="1">
      <alignment horizontal="left"/>
    </xf>
    <xf numFmtId="0" fontId="4" fillId="3" borderId="9" xfId="1" applyFont="1" applyFill="1" applyBorder="1" applyAlignment="1">
      <alignment horizontal="left"/>
    </xf>
    <xf numFmtId="167" fontId="6" fillId="3" borderId="1" xfId="1" applyNumberFormat="1" applyFont="1" applyFill="1" applyBorder="1"/>
    <xf numFmtId="0" fontId="20" fillId="2" borderId="6" xfId="1" applyFont="1" applyFill="1" applyBorder="1"/>
    <xf numFmtId="0" fontId="15" fillId="2" borderId="7" xfId="1" applyFont="1" applyFill="1" applyBorder="1"/>
    <xf numFmtId="0" fontId="20" fillId="2" borderId="7" xfId="1" applyFont="1" applyFill="1" applyBorder="1"/>
    <xf numFmtId="0" fontId="14" fillId="3" borderId="0" xfId="0" applyFont="1" applyFill="1" applyAlignment="1">
      <alignment horizontal="center"/>
    </xf>
    <xf numFmtId="0" fontId="4" fillId="0" borderId="4" xfId="1" applyFont="1" applyBorder="1" applyAlignment="1">
      <alignment horizontal="center"/>
    </xf>
    <xf numFmtId="9" fontId="4" fillId="0" borderId="4" xfId="1" applyNumberFormat="1" applyFont="1" applyBorder="1" applyAlignment="1">
      <alignment horizontal="center"/>
    </xf>
    <xf numFmtId="167" fontId="6" fillId="0" borderId="4" xfId="1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6" xfId="0" applyFont="1" applyBorder="1"/>
    <xf numFmtId="1" fontId="21" fillId="3" borderId="9" xfId="1" applyNumberFormat="1" applyFont="1" applyFill="1" applyBorder="1" applyAlignment="1">
      <alignment horizontal="left"/>
    </xf>
    <xf numFmtId="0" fontId="7" fillId="3" borderId="4" xfId="1" applyFont="1" applyFill="1" applyBorder="1"/>
    <xf numFmtId="0" fontId="14" fillId="2" borderId="14" xfId="0" applyFont="1" applyFill="1" applyBorder="1"/>
    <xf numFmtId="0" fontId="14" fillId="2" borderId="15" xfId="0" applyFont="1" applyFill="1" applyBorder="1"/>
    <xf numFmtId="0" fontId="19" fillId="2" borderId="6" xfId="0" applyFont="1" applyFill="1" applyBorder="1"/>
    <xf numFmtId="0" fontId="14" fillId="3" borderId="9" xfId="0" applyFont="1" applyFill="1" applyBorder="1"/>
    <xf numFmtId="0" fontId="0" fillId="3" borderId="10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1" fontId="2" fillId="0" borderId="4" xfId="1" applyNumberFormat="1" applyBorder="1"/>
    <xf numFmtId="1" fontId="4" fillId="0" borderId="4" xfId="1" applyNumberFormat="1" applyFont="1" applyBorder="1" applyAlignment="1">
      <alignment horizontal="right"/>
    </xf>
    <xf numFmtId="0" fontId="19" fillId="2" borderId="7" xfId="0" applyFont="1" applyFill="1" applyBorder="1"/>
    <xf numFmtId="0" fontId="19" fillId="2" borderId="8" xfId="0" applyFont="1" applyFill="1" applyBorder="1"/>
    <xf numFmtId="0" fontId="1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5" fillId="5" borderId="9" xfId="0" applyFont="1" applyFill="1" applyBorder="1" applyAlignment="1">
      <alignment horizontal="left"/>
    </xf>
    <xf numFmtId="0" fontId="14" fillId="5" borderId="0" xfId="0" applyFont="1" applyFill="1"/>
    <xf numFmtId="0" fontId="25" fillId="4" borderId="9" xfId="0" applyFont="1" applyFill="1" applyBorder="1" applyAlignment="1">
      <alignment horizontal="left"/>
    </xf>
    <xf numFmtId="0" fontId="14" fillId="4" borderId="0" xfId="0" applyFont="1" applyFill="1"/>
    <xf numFmtId="0" fontId="25" fillId="7" borderId="9" xfId="0" applyFont="1" applyFill="1" applyBorder="1" applyAlignment="1">
      <alignment horizontal="left"/>
    </xf>
    <xf numFmtId="0" fontId="14" fillId="7" borderId="0" xfId="0" applyFont="1" applyFill="1"/>
    <xf numFmtId="0" fontId="25" fillId="8" borderId="9" xfId="0" applyFont="1" applyFill="1" applyBorder="1" applyAlignment="1">
      <alignment horizontal="left"/>
    </xf>
    <xf numFmtId="0" fontId="14" fillId="8" borderId="0" xfId="0" applyFont="1" applyFill="1"/>
    <xf numFmtId="0" fontId="17" fillId="2" borderId="7" xfId="0" applyFont="1" applyFill="1" applyBorder="1"/>
    <xf numFmtId="0" fontId="6" fillId="3" borderId="9" xfId="1" applyFont="1" applyFill="1" applyBorder="1"/>
    <xf numFmtId="0" fontId="15" fillId="2" borderId="7" xfId="0" applyFont="1" applyFill="1" applyBorder="1"/>
    <xf numFmtId="0" fontId="1" fillId="3" borderId="0" xfId="0" applyFont="1" applyFill="1"/>
    <xf numFmtId="9" fontId="14" fillId="5" borderId="4" xfId="0" applyNumberFormat="1" applyFont="1" applyFill="1" applyBorder="1" applyAlignment="1">
      <alignment horizontal="center"/>
    </xf>
    <xf numFmtId="9" fontId="14" fillId="4" borderId="4" xfId="0" applyNumberFormat="1" applyFont="1" applyFill="1" applyBorder="1" applyAlignment="1">
      <alignment horizontal="center"/>
    </xf>
    <xf numFmtId="9" fontId="14" fillId="7" borderId="4" xfId="0" applyNumberFormat="1" applyFont="1" applyFill="1" applyBorder="1" applyAlignment="1">
      <alignment horizontal="center"/>
    </xf>
    <xf numFmtId="9" fontId="14" fillId="8" borderId="4" xfId="0" applyNumberFormat="1" applyFont="1" applyFill="1" applyBorder="1" applyAlignment="1">
      <alignment horizontal="center"/>
    </xf>
    <xf numFmtId="9" fontId="14" fillId="0" borderId="5" xfId="0" applyNumberFormat="1" applyFont="1" applyBorder="1" applyAlignment="1">
      <alignment horizontal="center"/>
    </xf>
    <xf numFmtId="0" fontId="14" fillId="2" borderId="6" xfId="0" applyFont="1" applyFill="1" applyBorder="1"/>
    <xf numFmtId="0" fontId="14" fillId="2" borderId="0" xfId="0" applyFont="1" applyFill="1"/>
    <xf numFmtId="0" fontId="20" fillId="2" borderId="9" xfId="0" applyFont="1" applyFill="1" applyBorder="1"/>
    <xf numFmtId="0" fontId="1" fillId="12" borderId="4" xfId="0" applyFont="1" applyFill="1" applyBorder="1" applyAlignment="1">
      <alignment horizontal="center"/>
    </xf>
    <xf numFmtId="0" fontId="31" fillId="14" borderId="4" xfId="0" applyFont="1" applyFill="1" applyBorder="1" applyAlignment="1">
      <alignment horizontal="center"/>
    </xf>
    <xf numFmtId="0" fontId="31" fillId="15" borderId="4" xfId="0" applyFont="1" applyFill="1" applyBorder="1" applyAlignment="1">
      <alignment horizontal="center"/>
    </xf>
    <xf numFmtId="0" fontId="4" fillId="13" borderId="4" xfId="1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25" fillId="6" borderId="9" xfId="0" applyFont="1" applyFill="1" applyBorder="1" applyAlignment="1">
      <alignment horizontal="left"/>
    </xf>
    <xf numFmtId="0" fontId="14" fillId="6" borderId="0" xfId="0" applyFont="1" applyFill="1"/>
    <xf numFmtId="9" fontId="14" fillId="6" borderId="4" xfId="0" applyNumberFormat="1" applyFont="1" applyFill="1" applyBorder="1" applyAlignment="1">
      <alignment horizontal="center"/>
    </xf>
    <xf numFmtId="0" fontId="31" fillId="5" borderId="4" xfId="0" applyFont="1" applyFill="1" applyBorder="1" applyAlignment="1">
      <alignment horizontal="center"/>
    </xf>
    <xf numFmtId="0" fontId="31" fillId="6" borderId="4" xfId="0" applyFont="1" applyFill="1" applyBorder="1" applyAlignment="1">
      <alignment horizontal="center"/>
    </xf>
    <xf numFmtId="0" fontId="30" fillId="3" borderId="9" xfId="0" applyFont="1" applyFill="1" applyBorder="1"/>
    <xf numFmtId="0" fontId="30" fillId="3" borderId="13" xfId="0" applyFont="1" applyFill="1" applyBorder="1"/>
    <xf numFmtId="1" fontId="31" fillId="4" borderId="4" xfId="0" applyNumberFormat="1" applyFont="1" applyFill="1" applyBorder="1" applyAlignment="1">
      <alignment horizontal="center"/>
    </xf>
    <xf numFmtId="1" fontId="31" fillId="5" borderId="4" xfId="0" applyNumberFormat="1" applyFont="1" applyFill="1" applyBorder="1" applyAlignment="1">
      <alignment horizontal="center"/>
    </xf>
    <xf numFmtId="1" fontId="31" fillId="6" borderId="4" xfId="0" applyNumberFormat="1" applyFont="1" applyFill="1" applyBorder="1" applyAlignment="1">
      <alignment horizontal="center"/>
    </xf>
    <xf numFmtId="1" fontId="31" fillId="15" borderId="12" xfId="0" applyNumberFormat="1" applyFont="1" applyFill="1" applyBorder="1" applyAlignment="1">
      <alignment horizontal="center"/>
    </xf>
    <xf numFmtId="1" fontId="31" fillId="16" borderId="4" xfId="0" applyNumberFormat="1" applyFont="1" applyFill="1" applyBorder="1" applyAlignment="1">
      <alignment horizontal="center"/>
    </xf>
    <xf numFmtId="0" fontId="0" fillId="10" borderId="0" xfId="0" applyFill="1"/>
    <xf numFmtId="0" fontId="27" fillId="10" borderId="0" xfId="0" applyFont="1" applyFill="1"/>
    <xf numFmtId="1" fontId="14" fillId="2" borderId="7" xfId="0" applyNumberFormat="1" applyFont="1" applyFill="1" applyBorder="1"/>
    <xf numFmtId="1" fontId="14" fillId="2" borderId="8" xfId="0" applyNumberFormat="1" applyFont="1" applyFill="1" applyBorder="1"/>
    <xf numFmtId="1" fontId="31" fillId="4" borderId="23" xfId="0" applyNumberFormat="1" applyFont="1" applyFill="1" applyBorder="1" applyAlignment="1">
      <alignment horizontal="center"/>
    </xf>
    <xf numFmtId="1" fontId="31" fillId="5" borderId="23" xfId="0" applyNumberFormat="1" applyFont="1" applyFill="1" applyBorder="1" applyAlignment="1">
      <alignment horizontal="center"/>
    </xf>
    <xf numFmtId="1" fontId="31" fillId="6" borderId="23" xfId="0" applyNumberFormat="1" applyFont="1" applyFill="1" applyBorder="1" applyAlignment="1">
      <alignment horizontal="center"/>
    </xf>
    <xf numFmtId="1" fontId="31" fillId="16" borderId="23" xfId="0" applyNumberFormat="1" applyFont="1" applyFill="1" applyBorder="1" applyAlignment="1">
      <alignment horizontal="center"/>
    </xf>
    <xf numFmtId="1" fontId="31" fillId="15" borderId="24" xfId="0" applyNumberFormat="1" applyFont="1" applyFill="1" applyBorder="1" applyAlignment="1">
      <alignment horizontal="center"/>
    </xf>
    <xf numFmtId="1" fontId="14" fillId="2" borderId="10" xfId="0" applyNumberFormat="1" applyFont="1" applyFill="1" applyBorder="1"/>
    <xf numFmtId="0" fontId="32" fillId="3" borderId="9" xfId="0" applyFont="1" applyFill="1" applyBorder="1"/>
    <xf numFmtId="1" fontId="31" fillId="3" borderId="15" xfId="0" applyNumberFormat="1" applyFont="1" applyFill="1" applyBorder="1" applyAlignment="1">
      <alignment horizontal="center"/>
    </xf>
    <xf numFmtId="1" fontId="14" fillId="0" borderId="0" xfId="0" applyNumberFormat="1" applyFont="1"/>
    <xf numFmtId="1" fontId="31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3" borderId="18" xfId="0" applyFont="1" applyFill="1" applyBorder="1" applyAlignment="1">
      <alignment horizontal="left"/>
    </xf>
    <xf numFmtId="0" fontId="0" fillId="3" borderId="19" xfId="0" applyFill="1" applyBorder="1"/>
    <xf numFmtId="0" fontId="0" fillId="3" borderId="20" xfId="0" applyFill="1" applyBorder="1"/>
    <xf numFmtId="0" fontId="21" fillId="13" borderId="25" xfId="0" applyFont="1" applyFill="1" applyBorder="1" applyAlignment="1">
      <alignment horizontal="center"/>
    </xf>
    <xf numFmtId="166" fontId="4" fillId="11" borderId="0" xfId="0" applyNumberFormat="1" applyFont="1" applyFill="1"/>
    <xf numFmtId="0" fontId="24" fillId="17" borderId="0" xfId="0" applyFont="1" applyFill="1" applyAlignment="1">
      <alignment horizontal="right" vertical="center"/>
    </xf>
    <xf numFmtId="0" fontId="0" fillId="17" borderId="9" xfId="0" applyFill="1" applyBorder="1"/>
    <xf numFmtId="0" fontId="0" fillId="18" borderId="26" xfId="0" applyFill="1" applyBorder="1"/>
    <xf numFmtId="0" fontId="18" fillId="17" borderId="0" xfId="0" applyFont="1" applyFill="1" applyAlignment="1">
      <alignment horizontal="left" vertical="center"/>
    </xf>
    <xf numFmtId="0" fontId="33" fillId="18" borderId="0" xfId="0" applyFont="1" applyFill="1"/>
    <xf numFmtId="0" fontId="33" fillId="18" borderId="5" xfId="0" applyFont="1" applyFill="1" applyBorder="1" applyAlignment="1">
      <alignment horizontal="center" vertical="center" wrapText="1"/>
    </xf>
    <xf numFmtId="0" fontId="33" fillId="18" borderId="4" xfId="0" applyFont="1" applyFill="1" applyBorder="1" applyAlignment="1">
      <alignment horizontal="center" vertical="center" wrapText="1"/>
    </xf>
    <xf numFmtId="0" fontId="33" fillId="18" borderId="11" xfId="0" applyFont="1" applyFill="1" applyBorder="1"/>
    <xf numFmtId="165" fontId="0" fillId="12" borderId="4" xfId="0" applyNumberFormat="1" applyFill="1" applyBorder="1" applyAlignment="1">
      <alignment horizontal="center"/>
    </xf>
    <xf numFmtId="0" fontId="0" fillId="17" borderId="0" xfId="0" applyFill="1"/>
    <xf numFmtId="165" fontId="0" fillId="17" borderId="0" xfId="0" applyNumberFormat="1" applyFill="1" applyAlignment="1">
      <alignment horizontal="center"/>
    </xf>
    <xf numFmtId="0" fontId="30" fillId="3" borderId="21" xfId="0" applyFont="1" applyFill="1" applyBorder="1"/>
    <xf numFmtId="0" fontId="30" fillId="3" borderId="22" xfId="0" applyFont="1" applyFill="1" applyBorder="1"/>
    <xf numFmtId="9" fontId="0" fillId="9" borderId="27" xfId="0" applyNumberFormat="1" applyFill="1" applyBorder="1"/>
    <xf numFmtId="165" fontId="31" fillId="13" borderId="12" xfId="0" applyNumberFormat="1" applyFont="1" applyFill="1" applyBorder="1" applyAlignment="1">
      <alignment horizontal="center"/>
    </xf>
    <xf numFmtId="165" fontId="14" fillId="2" borderId="10" xfId="0" applyNumberFormat="1" applyFont="1" applyFill="1" applyBorder="1"/>
    <xf numFmtId="165" fontId="31" fillId="3" borderId="10" xfId="0" applyNumberFormat="1" applyFont="1" applyFill="1" applyBorder="1" applyAlignment="1">
      <alignment horizontal="center"/>
    </xf>
    <xf numFmtId="0" fontId="14" fillId="13" borderId="4" xfId="0" applyFont="1" applyFill="1" applyBorder="1"/>
    <xf numFmtId="0" fontId="18" fillId="2" borderId="6" xfId="0" applyFont="1" applyFill="1" applyBorder="1"/>
    <xf numFmtId="0" fontId="18" fillId="2" borderId="7" xfId="0" applyFont="1" applyFill="1" applyBorder="1"/>
    <xf numFmtId="0" fontId="18" fillId="2" borderId="13" xfId="0" applyFont="1" applyFill="1" applyBorder="1"/>
    <xf numFmtId="0" fontId="18" fillId="2" borderId="14" xfId="0" applyFont="1" applyFill="1" applyBorder="1"/>
    <xf numFmtId="0" fontId="16" fillId="2" borderId="0" xfId="0" applyFont="1" applyFill="1"/>
    <xf numFmtId="0" fontId="16" fillId="2" borderId="10" xfId="0" applyFont="1" applyFill="1" applyBorder="1"/>
    <xf numFmtId="0" fontId="33" fillId="18" borderId="1" xfId="0" applyFont="1" applyFill="1" applyBorder="1" applyAlignment="1">
      <alignment horizontal="center" vertical="center" wrapText="1"/>
    </xf>
    <xf numFmtId="0" fontId="33" fillId="18" borderId="3" xfId="0" applyFont="1" applyFill="1" applyBorder="1" applyAlignment="1">
      <alignment horizontal="center" vertical="center" wrapText="1"/>
    </xf>
    <xf numFmtId="0" fontId="0" fillId="2" borderId="0" xfId="0" applyFill="1"/>
    <xf numFmtId="0" fontId="26" fillId="2" borderId="0" xfId="0" applyFont="1" applyFill="1"/>
    <xf numFmtId="0" fontId="27" fillId="2" borderId="0" xfId="0" applyFont="1" applyFill="1" applyAlignment="1">
      <alignment wrapText="1"/>
    </xf>
    <xf numFmtId="0" fontId="26" fillId="2" borderId="0" xfId="0" applyFont="1" applyFill="1" applyAlignment="1">
      <alignment wrapText="1"/>
    </xf>
    <xf numFmtId="0" fontId="26" fillId="2" borderId="0" xfId="0" applyFont="1" applyFill="1" applyAlignment="1">
      <alignment horizontal="right" wrapText="1"/>
    </xf>
    <xf numFmtId="0" fontId="26" fillId="2" borderId="0" xfId="0" applyFont="1" applyFill="1" applyAlignment="1">
      <alignment horizontal="left" wrapText="1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85725</xdr:rowOff>
        </xdr:from>
        <xdr:to>
          <xdr:col>2</xdr:col>
          <xdr:colOff>142875</xdr:colOff>
          <xdr:row>4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123825</xdr:rowOff>
        </xdr:from>
        <xdr:to>
          <xdr:col>2</xdr:col>
          <xdr:colOff>266700</xdr:colOff>
          <xdr:row>4</xdr:row>
          <xdr:rowOff>104775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9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70</xdr:row>
          <xdr:rowOff>123825</xdr:rowOff>
        </xdr:from>
        <xdr:to>
          <xdr:col>2</xdr:col>
          <xdr:colOff>266700</xdr:colOff>
          <xdr:row>74</xdr:row>
          <xdr:rowOff>104775</xdr:rowOff>
        </xdr:to>
        <xdr:sp macro="" textlink="">
          <xdr:nvSpPr>
            <xdr:cNvPr id="26629" name="Object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9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140</xdr:row>
          <xdr:rowOff>123825</xdr:rowOff>
        </xdr:from>
        <xdr:to>
          <xdr:col>2</xdr:col>
          <xdr:colOff>266700</xdr:colOff>
          <xdr:row>144</xdr:row>
          <xdr:rowOff>104775</xdr:rowOff>
        </xdr:to>
        <xdr:sp macro="" textlink="">
          <xdr:nvSpPr>
            <xdr:cNvPr id="26633" name="Object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9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0</xdr:row>
          <xdr:rowOff>123825</xdr:rowOff>
        </xdr:from>
        <xdr:to>
          <xdr:col>2</xdr:col>
          <xdr:colOff>85725</xdr:colOff>
          <xdr:row>4</xdr:row>
          <xdr:rowOff>104775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A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123825</xdr:rowOff>
        </xdr:from>
        <xdr:to>
          <xdr:col>2</xdr:col>
          <xdr:colOff>266700</xdr:colOff>
          <xdr:row>4</xdr:row>
          <xdr:rowOff>104775</xdr:rowOff>
        </xdr:to>
        <xdr:sp macro="" textlink="">
          <xdr:nvSpPr>
            <xdr:cNvPr id="27657" name="Object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B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70</xdr:row>
          <xdr:rowOff>123825</xdr:rowOff>
        </xdr:from>
        <xdr:to>
          <xdr:col>2</xdr:col>
          <xdr:colOff>266700</xdr:colOff>
          <xdr:row>74</xdr:row>
          <xdr:rowOff>104775</xdr:rowOff>
        </xdr:to>
        <xdr:sp macro="" textlink="">
          <xdr:nvSpPr>
            <xdr:cNvPr id="27661" name="Object 13" hidden="1">
              <a:extLst>
                <a:ext uri="{63B3BB69-23CF-44E3-9099-C40C66FF867C}">
                  <a14:compatExt spid="_x0000_s27661"/>
                </a:ext>
                <a:ext uri="{FF2B5EF4-FFF2-40B4-BE49-F238E27FC236}">
                  <a16:creationId xmlns:a16="http://schemas.microsoft.com/office/drawing/2014/main" id="{00000000-0008-0000-0B00-00000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140</xdr:row>
          <xdr:rowOff>123825</xdr:rowOff>
        </xdr:from>
        <xdr:to>
          <xdr:col>2</xdr:col>
          <xdr:colOff>266700</xdr:colOff>
          <xdr:row>144</xdr:row>
          <xdr:rowOff>104775</xdr:rowOff>
        </xdr:to>
        <xdr:sp macro="" textlink="">
          <xdr:nvSpPr>
            <xdr:cNvPr id="27665" name="Object 17" hidden="1">
              <a:extLst>
                <a:ext uri="{63B3BB69-23CF-44E3-9099-C40C66FF867C}">
                  <a14:compatExt spid="_x0000_s27665"/>
                </a:ext>
                <a:ext uri="{FF2B5EF4-FFF2-40B4-BE49-F238E27FC236}">
                  <a16:creationId xmlns:a16="http://schemas.microsoft.com/office/drawing/2014/main" id="{00000000-0008-0000-0B00-00001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0</xdr:row>
          <xdr:rowOff>123825</xdr:rowOff>
        </xdr:from>
        <xdr:to>
          <xdr:col>11</xdr:col>
          <xdr:colOff>266700</xdr:colOff>
          <xdr:row>4</xdr:row>
          <xdr:rowOff>104775</xdr:rowOff>
        </xdr:to>
        <xdr:sp macro="" textlink="">
          <xdr:nvSpPr>
            <xdr:cNvPr id="27669" name="Object 21" hidden="1">
              <a:extLst>
                <a:ext uri="{63B3BB69-23CF-44E3-9099-C40C66FF867C}">
                  <a14:compatExt spid="_x0000_s27669"/>
                </a:ext>
                <a:ext uri="{FF2B5EF4-FFF2-40B4-BE49-F238E27FC236}">
                  <a16:creationId xmlns:a16="http://schemas.microsoft.com/office/drawing/2014/main" id="{00000000-0008-0000-0B00-00001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70</xdr:row>
          <xdr:rowOff>123825</xdr:rowOff>
        </xdr:from>
        <xdr:to>
          <xdr:col>11</xdr:col>
          <xdr:colOff>266700</xdr:colOff>
          <xdr:row>74</xdr:row>
          <xdr:rowOff>104775</xdr:rowOff>
        </xdr:to>
        <xdr:sp macro="" textlink="">
          <xdr:nvSpPr>
            <xdr:cNvPr id="27670" name="Object 22" hidden="1">
              <a:extLst>
                <a:ext uri="{63B3BB69-23CF-44E3-9099-C40C66FF867C}">
                  <a14:compatExt spid="_x0000_s27670"/>
                </a:ext>
                <a:ext uri="{FF2B5EF4-FFF2-40B4-BE49-F238E27FC236}">
                  <a16:creationId xmlns:a16="http://schemas.microsoft.com/office/drawing/2014/main" id="{00000000-0008-0000-0B00-00001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140</xdr:row>
          <xdr:rowOff>123825</xdr:rowOff>
        </xdr:from>
        <xdr:to>
          <xdr:col>11</xdr:col>
          <xdr:colOff>266700</xdr:colOff>
          <xdr:row>144</xdr:row>
          <xdr:rowOff>104775</xdr:rowOff>
        </xdr:to>
        <xdr:sp macro="" textlink="">
          <xdr:nvSpPr>
            <xdr:cNvPr id="27671" name="Object 23" hidden="1">
              <a:extLst>
                <a:ext uri="{63B3BB69-23CF-44E3-9099-C40C66FF867C}">
                  <a14:compatExt spid="_x0000_s27671"/>
                </a:ext>
                <a:ext uri="{FF2B5EF4-FFF2-40B4-BE49-F238E27FC236}">
                  <a16:creationId xmlns:a16="http://schemas.microsoft.com/office/drawing/2014/main" id="{00000000-0008-0000-0B00-00001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1</xdr:row>
          <xdr:rowOff>47625</xdr:rowOff>
        </xdr:from>
        <xdr:to>
          <xdr:col>0</xdr:col>
          <xdr:colOff>1143000</xdr:colOff>
          <xdr:row>2</xdr:row>
          <xdr:rowOff>19050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1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123825</xdr:rowOff>
        </xdr:from>
        <xdr:to>
          <xdr:col>2</xdr:col>
          <xdr:colOff>142875</xdr:colOff>
          <xdr:row>4</xdr:row>
          <xdr:rowOff>104775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70</xdr:row>
          <xdr:rowOff>123825</xdr:rowOff>
        </xdr:from>
        <xdr:to>
          <xdr:col>2</xdr:col>
          <xdr:colOff>142875</xdr:colOff>
          <xdr:row>74</xdr:row>
          <xdr:rowOff>104775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140</xdr:row>
          <xdr:rowOff>123825</xdr:rowOff>
        </xdr:from>
        <xdr:to>
          <xdr:col>2</xdr:col>
          <xdr:colOff>142875</xdr:colOff>
          <xdr:row>144</xdr:row>
          <xdr:rowOff>104775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0</xdr:row>
          <xdr:rowOff>123825</xdr:rowOff>
        </xdr:from>
        <xdr:to>
          <xdr:col>2</xdr:col>
          <xdr:colOff>85725</xdr:colOff>
          <xdr:row>4</xdr:row>
          <xdr:rowOff>104775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70</xdr:row>
          <xdr:rowOff>123825</xdr:rowOff>
        </xdr:from>
        <xdr:to>
          <xdr:col>2</xdr:col>
          <xdr:colOff>85725</xdr:colOff>
          <xdr:row>74</xdr:row>
          <xdr:rowOff>104775</xdr:rowOff>
        </xdr:to>
        <xdr:sp macro="" textlink="">
          <xdr:nvSpPr>
            <xdr:cNvPr id="19465" name="Object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3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0</xdr:row>
          <xdr:rowOff>123825</xdr:rowOff>
        </xdr:from>
        <xdr:to>
          <xdr:col>11</xdr:col>
          <xdr:colOff>85725</xdr:colOff>
          <xdr:row>4</xdr:row>
          <xdr:rowOff>104775</xdr:rowOff>
        </xdr:to>
        <xdr:sp macro="" textlink="">
          <xdr:nvSpPr>
            <xdr:cNvPr id="22532" name="Object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70</xdr:row>
          <xdr:rowOff>123825</xdr:rowOff>
        </xdr:from>
        <xdr:to>
          <xdr:col>11</xdr:col>
          <xdr:colOff>85725</xdr:colOff>
          <xdr:row>74</xdr:row>
          <xdr:rowOff>104775</xdr:rowOff>
        </xdr:to>
        <xdr:sp macro="" textlink="">
          <xdr:nvSpPr>
            <xdr:cNvPr id="22538" name="Object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140</xdr:row>
          <xdr:rowOff>123825</xdr:rowOff>
        </xdr:from>
        <xdr:to>
          <xdr:col>11</xdr:col>
          <xdr:colOff>85725</xdr:colOff>
          <xdr:row>144</xdr:row>
          <xdr:rowOff>104775</xdr:rowOff>
        </xdr:to>
        <xdr:sp macro="" textlink="">
          <xdr:nvSpPr>
            <xdr:cNvPr id="22543" name="Object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0</xdr:row>
          <xdr:rowOff>123825</xdr:rowOff>
        </xdr:from>
        <xdr:to>
          <xdr:col>2</xdr:col>
          <xdr:colOff>85725</xdr:colOff>
          <xdr:row>4</xdr:row>
          <xdr:rowOff>104775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5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70</xdr:row>
          <xdr:rowOff>123825</xdr:rowOff>
        </xdr:from>
        <xdr:to>
          <xdr:col>2</xdr:col>
          <xdr:colOff>95250</xdr:colOff>
          <xdr:row>74</xdr:row>
          <xdr:rowOff>104775</xdr:rowOff>
        </xdr:to>
        <xdr:sp macro="" textlink="">
          <xdr:nvSpPr>
            <xdr:cNvPr id="23557" name="Object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5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140</xdr:row>
          <xdr:rowOff>123825</xdr:rowOff>
        </xdr:from>
        <xdr:to>
          <xdr:col>2</xdr:col>
          <xdr:colOff>95250</xdr:colOff>
          <xdr:row>144</xdr:row>
          <xdr:rowOff>104775</xdr:rowOff>
        </xdr:to>
        <xdr:sp macro="" textlink="">
          <xdr:nvSpPr>
            <xdr:cNvPr id="23561" name="Object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5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123825</xdr:rowOff>
        </xdr:from>
        <xdr:to>
          <xdr:col>2</xdr:col>
          <xdr:colOff>266700</xdr:colOff>
          <xdr:row>4</xdr:row>
          <xdr:rowOff>104775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6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70</xdr:row>
          <xdr:rowOff>123825</xdr:rowOff>
        </xdr:from>
        <xdr:to>
          <xdr:col>2</xdr:col>
          <xdr:colOff>266700</xdr:colOff>
          <xdr:row>74</xdr:row>
          <xdr:rowOff>104775</xdr:rowOff>
        </xdr:to>
        <xdr:sp macro="" textlink="">
          <xdr:nvSpPr>
            <xdr:cNvPr id="24581" name="Object 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6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140</xdr:row>
          <xdr:rowOff>123825</xdr:rowOff>
        </xdr:from>
        <xdr:to>
          <xdr:col>2</xdr:col>
          <xdr:colOff>266700</xdr:colOff>
          <xdr:row>144</xdr:row>
          <xdr:rowOff>104775</xdr:rowOff>
        </xdr:to>
        <xdr:sp macro="" textlink="">
          <xdr:nvSpPr>
            <xdr:cNvPr id="24587" name="Object 11" hidden="1">
              <a:extLst>
                <a:ext uri="{63B3BB69-23CF-44E3-9099-C40C66FF867C}">
                  <a14:compatExt spid="_x0000_s24587"/>
                </a:ext>
                <a:ext uri="{FF2B5EF4-FFF2-40B4-BE49-F238E27FC236}">
                  <a16:creationId xmlns:a16="http://schemas.microsoft.com/office/drawing/2014/main" id="{00000000-0008-0000-0600-00000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123825</xdr:rowOff>
        </xdr:from>
        <xdr:to>
          <xdr:col>2</xdr:col>
          <xdr:colOff>266700</xdr:colOff>
          <xdr:row>4</xdr:row>
          <xdr:rowOff>104775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7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70</xdr:row>
          <xdr:rowOff>123825</xdr:rowOff>
        </xdr:from>
        <xdr:to>
          <xdr:col>2</xdr:col>
          <xdr:colOff>266700</xdr:colOff>
          <xdr:row>74</xdr:row>
          <xdr:rowOff>104775</xdr:rowOff>
        </xdr:to>
        <xdr:sp macro="" textlink="">
          <xdr:nvSpPr>
            <xdr:cNvPr id="25605" name="Object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7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140</xdr:row>
          <xdr:rowOff>123825</xdr:rowOff>
        </xdr:from>
        <xdr:to>
          <xdr:col>2</xdr:col>
          <xdr:colOff>266700</xdr:colOff>
          <xdr:row>144</xdr:row>
          <xdr:rowOff>104775</xdr:rowOff>
        </xdr:to>
        <xdr:sp macro="" textlink="">
          <xdr:nvSpPr>
            <xdr:cNvPr id="25612" name="Object 12" hidden="1">
              <a:extLst>
                <a:ext uri="{63B3BB69-23CF-44E3-9099-C40C66FF867C}">
                  <a14:compatExt spid="_x0000_s25612"/>
                </a:ext>
                <a:ext uri="{FF2B5EF4-FFF2-40B4-BE49-F238E27FC236}">
                  <a16:creationId xmlns:a16="http://schemas.microsoft.com/office/drawing/2014/main" id="{00000000-0008-0000-0700-00000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0</xdr:row>
          <xdr:rowOff>123825</xdr:rowOff>
        </xdr:from>
        <xdr:to>
          <xdr:col>2</xdr:col>
          <xdr:colOff>85725</xdr:colOff>
          <xdr:row>4</xdr:row>
          <xdr:rowOff>104775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8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70</xdr:row>
          <xdr:rowOff>123825</xdr:rowOff>
        </xdr:from>
        <xdr:to>
          <xdr:col>2</xdr:col>
          <xdr:colOff>85725</xdr:colOff>
          <xdr:row>74</xdr:row>
          <xdr:rowOff>104775</xdr:rowOff>
        </xdr:to>
        <xdr:sp macro="" textlink="">
          <xdr:nvSpPr>
            <xdr:cNvPr id="18440" name="Object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8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140</xdr:row>
          <xdr:rowOff>123825</xdr:rowOff>
        </xdr:from>
        <xdr:to>
          <xdr:col>1</xdr:col>
          <xdr:colOff>571500</xdr:colOff>
          <xdr:row>144</xdr:row>
          <xdr:rowOff>104775</xdr:rowOff>
        </xdr:to>
        <xdr:sp macro="" textlink="">
          <xdr:nvSpPr>
            <xdr:cNvPr id="18444" name="Object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8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oleObject" Target="../embeddings/oleObject25.bin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oleObject" Target="../embeddings/oleObject2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6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0.bin"/><Relationship Id="rId3" Type="http://schemas.openxmlformats.org/officeDocument/2006/relationships/vmlDrawing" Target="../drawings/vmlDrawing12.vml"/><Relationship Id="rId7" Type="http://schemas.openxmlformats.org/officeDocument/2006/relationships/oleObject" Target="../embeddings/oleObject29.bin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oleObject" Target="../embeddings/oleObject28.bin"/><Relationship Id="rId5" Type="http://schemas.openxmlformats.org/officeDocument/2006/relationships/image" Target="../media/image1.emf"/><Relationship Id="rId10" Type="http://schemas.openxmlformats.org/officeDocument/2006/relationships/oleObject" Target="../embeddings/oleObject32.bin"/><Relationship Id="rId4" Type="http://schemas.openxmlformats.org/officeDocument/2006/relationships/oleObject" Target="../embeddings/oleObject27.bin"/><Relationship Id="rId9" Type="http://schemas.openxmlformats.org/officeDocument/2006/relationships/oleObject" Target="../embeddings/oleObject3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5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10.bin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oleObject" Target="../embeddings/oleObject13.bin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16.bin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1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oleObject" Target="../embeddings/oleObject19.bin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1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oleObject" Target="../embeddings/oleObject22.bin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oleObject" Target="../embeddings/oleObject2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215"/>
  <sheetViews>
    <sheetView tabSelected="1" zoomScaleNormal="100" workbookViewId="0">
      <selection activeCell="C6" sqref="C6"/>
    </sheetView>
  </sheetViews>
  <sheetFormatPr defaultRowHeight="15" x14ac:dyDescent="0.25"/>
  <cols>
    <col min="1" max="1" width="11.7109375" customWidth="1"/>
    <col min="2" max="9" width="10.7109375" customWidth="1"/>
  </cols>
  <sheetData>
    <row r="1" spans="1:44" ht="11.1" customHeight="1" x14ac:dyDescent="0.25">
      <c r="A1" s="207"/>
      <c r="B1" s="157"/>
      <c r="C1" s="157"/>
      <c r="D1" s="157"/>
      <c r="E1" s="157"/>
      <c r="F1" s="157"/>
      <c r="G1" s="157"/>
      <c r="H1" s="15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1:44" ht="11.1" customHeight="1" x14ac:dyDescent="0.35">
      <c r="A2" s="133"/>
      <c r="B2" s="208"/>
      <c r="C2" s="208"/>
      <c r="D2" s="270" t="s">
        <v>54</v>
      </c>
      <c r="E2" s="270"/>
      <c r="F2" s="270"/>
      <c r="G2" s="270"/>
      <c r="H2" s="271"/>
      <c r="I2" s="9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 ht="11.1" customHeight="1" x14ac:dyDescent="0.35">
      <c r="A3" s="133"/>
      <c r="B3" s="208"/>
      <c r="C3" s="208"/>
      <c r="D3" s="270"/>
      <c r="E3" s="270"/>
      <c r="F3" s="270"/>
      <c r="G3" s="270"/>
      <c r="H3" s="271"/>
      <c r="I3" s="9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</row>
    <row r="4" spans="1:44" ht="11.1" customHeight="1" x14ac:dyDescent="0.35">
      <c r="A4" s="133"/>
      <c r="B4" s="208"/>
      <c r="C4" s="208"/>
      <c r="D4" s="270"/>
      <c r="E4" s="270"/>
      <c r="F4" s="270"/>
      <c r="G4" s="270"/>
      <c r="H4" s="271"/>
      <c r="I4" s="9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1:44" ht="10.5" customHeight="1" thickBot="1" x14ac:dyDescent="0.3">
      <c r="A5" s="134"/>
      <c r="B5" s="176"/>
      <c r="C5" s="176"/>
      <c r="D5" s="176"/>
      <c r="E5" s="176"/>
      <c r="F5" s="176"/>
      <c r="G5" s="176"/>
      <c r="H5" s="177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</row>
    <row r="6" spans="1:44" ht="8.25" customHeight="1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44" ht="13.5" hidden="1" customHeight="1" thickBot="1" x14ac:dyDescent="0.3">
      <c r="A7" s="266" t="s">
        <v>125</v>
      </c>
      <c r="B7" s="267"/>
      <c r="C7" s="267"/>
      <c r="D7" s="267"/>
      <c r="E7" s="157"/>
      <c r="F7" s="157"/>
      <c r="G7" s="157"/>
      <c r="H7" s="15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ht="13.5" hidden="1" customHeight="1" thickBot="1" x14ac:dyDescent="0.3">
      <c r="A8" s="268"/>
      <c r="B8" s="269"/>
      <c r="C8" s="269"/>
      <c r="D8" s="269"/>
      <c r="E8" s="176"/>
      <c r="F8" s="176"/>
      <c r="G8" s="176"/>
      <c r="H8" s="17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3.5" hidden="1" customHeight="1" thickBot="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ht="13.5" hidden="1" customHeight="1" thickBot="1" x14ac:dyDescent="0.3">
      <c r="A10" s="178" t="s">
        <v>55</v>
      </c>
      <c r="B10" s="200"/>
      <c r="C10" s="200"/>
      <c r="D10" s="200"/>
      <c r="E10" s="200"/>
      <c r="F10" s="200"/>
      <c r="G10" s="200"/>
      <c r="H10" s="15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</row>
    <row r="11" spans="1:44" ht="8.25" hidden="1" customHeight="1" thickBot="1" x14ac:dyDescent="0.3">
      <c r="A11" s="179"/>
      <c r="B11" s="15"/>
      <c r="C11" s="15"/>
      <c r="D11" s="15"/>
      <c r="E11" s="15"/>
      <c r="F11" s="15"/>
      <c r="G11" s="15"/>
      <c r="H11" s="160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</row>
    <row r="12" spans="1:44" ht="13.5" hidden="1" customHeight="1" thickBot="1" x14ac:dyDescent="0.3">
      <c r="A12" s="161"/>
      <c r="B12" s="15"/>
      <c r="C12" s="15"/>
      <c r="D12" s="201"/>
      <c r="E12" s="201"/>
      <c r="F12" s="201"/>
      <c r="G12" s="15"/>
      <c r="H12" s="160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</row>
    <row r="13" spans="1:44" ht="13.5" hidden="1" customHeight="1" thickBot="1" x14ac:dyDescent="0.3">
      <c r="A13" s="192"/>
      <c r="B13" s="193"/>
      <c r="C13" s="203"/>
      <c r="D13" s="203"/>
      <c r="E13" s="203"/>
      <c r="F13" s="203"/>
      <c r="G13" s="201"/>
      <c r="H13" s="160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</row>
    <row r="14" spans="1:44" ht="13.5" hidden="1" customHeight="1" thickBot="1" x14ac:dyDescent="0.3">
      <c r="A14" s="190"/>
      <c r="B14" s="191"/>
      <c r="C14" s="202"/>
      <c r="D14" s="202"/>
      <c r="E14" s="202"/>
      <c r="F14" s="202"/>
      <c r="G14" s="15"/>
      <c r="H14" s="160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1:44" ht="13.5" hidden="1" customHeight="1" thickBot="1" x14ac:dyDescent="0.3">
      <c r="A15" s="215"/>
      <c r="B15" s="216"/>
      <c r="C15" s="217"/>
      <c r="D15" s="217"/>
      <c r="E15" s="217"/>
      <c r="F15" s="217"/>
      <c r="G15" s="15"/>
      <c r="H15" s="160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spans="1:44" ht="13.5" hidden="1" customHeight="1" thickBot="1" x14ac:dyDescent="0.3">
      <c r="A16" s="194"/>
      <c r="B16" s="195"/>
      <c r="C16" s="204"/>
      <c r="D16" s="204"/>
      <c r="E16" s="204"/>
      <c r="F16" s="204"/>
      <c r="G16" s="15"/>
      <c r="H16" s="160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</row>
    <row r="17" spans="1:44" ht="14.1" hidden="1" customHeight="1" thickBot="1" x14ac:dyDescent="0.3">
      <c r="A17" s="196"/>
      <c r="B17" s="197"/>
      <c r="C17" s="205"/>
      <c r="D17" s="205"/>
      <c r="E17" s="205"/>
      <c r="F17" s="205"/>
      <c r="G17" s="15"/>
      <c r="H17" s="160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spans="1:44" ht="14.1" hidden="1" customHeight="1" thickBot="1" x14ac:dyDescent="0.3">
      <c r="A18" s="179"/>
      <c r="B18" s="15"/>
      <c r="C18" s="15"/>
      <c r="D18" s="206"/>
      <c r="E18" s="206"/>
      <c r="F18" s="206"/>
      <c r="G18" s="15"/>
      <c r="H18" s="160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1:44" ht="13.5" hidden="1" customHeight="1" thickBot="1" x14ac:dyDescent="0.3">
      <c r="A19" s="181"/>
      <c r="B19" s="182"/>
      <c r="C19" s="182"/>
      <c r="D19" s="182"/>
      <c r="E19" s="182"/>
      <c r="F19" s="182"/>
      <c r="G19" s="155"/>
      <c r="H19" s="156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1:44" ht="14.1" hidden="1" customHeight="1" thickBo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 ht="14.1" hidden="1" customHeight="1" thickBot="1" x14ac:dyDescent="0.3">
      <c r="A21" s="178" t="s">
        <v>76</v>
      </c>
      <c r="B21" s="198"/>
      <c r="C21" s="198"/>
      <c r="D21" s="157"/>
      <c r="E21" s="137"/>
      <c r="F21" s="142" t="s">
        <v>77</v>
      </c>
      <c r="G21" s="157"/>
      <c r="H21" s="15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1:44" ht="14.1" hidden="1" customHeight="1" thickBot="1" x14ac:dyDescent="0.3">
      <c r="A22" s="199" t="s">
        <v>57</v>
      </c>
      <c r="B22" s="151">
        <v>60</v>
      </c>
      <c r="C22" s="12" t="s">
        <v>7</v>
      </c>
      <c r="D22" s="172">
        <v>1.1499999999999999</v>
      </c>
      <c r="E22" s="15"/>
      <c r="F22" s="12" t="s">
        <v>57</v>
      </c>
      <c r="G22" s="151"/>
      <c r="H22" s="153" t="s">
        <v>7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1:44" ht="13.5" hidden="1" customHeight="1" thickBot="1" x14ac:dyDescent="0.3">
      <c r="A23" s="199" t="s">
        <v>58</v>
      </c>
      <c r="B23" s="151">
        <v>75</v>
      </c>
      <c r="C23" s="12" t="s">
        <v>7</v>
      </c>
      <c r="D23" s="15" t="s">
        <v>68</v>
      </c>
      <c r="E23" s="15"/>
      <c r="F23" s="12" t="s">
        <v>58</v>
      </c>
      <c r="G23" s="151"/>
      <c r="H23" s="153" t="s">
        <v>7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1:44" ht="14.1" hidden="1" customHeight="1" thickBot="1" x14ac:dyDescent="0.3">
      <c r="A24" s="199" t="s">
        <v>59</v>
      </c>
      <c r="B24" s="151">
        <v>88</v>
      </c>
      <c r="C24" s="12" t="s">
        <v>7</v>
      </c>
      <c r="D24" s="15"/>
      <c r="E24" s="15"/>
      <c r="F24" s="12" t="s">
        <v>59</v>
      </c>
      <c r="G24" s="151"/>
      <c r="H24" s="153" t="s">
        <v>7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1:44" ht="14.1" hidden="1" customHeight="1" thickBot="1" x14ac:dyDescent="0.3">
      <c r="A25" s="199" t="s">
        <v>60</v>
      </c>
      <c r="B25" s="151">
        <v>120</v>
      </c>
      <c r="C25" s="12" t="s">
        <v>7</v>
      </c>
      <c r="D25" s="15"/>
      <c r="E25" s="15"/>
      <c r="F25" s="12" t="s">
        <v>60</v>
      </c>
      <c r="G25" s="151"/>
      <c r="H25" s="153" t="s">
        <v>7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1:44" ht="13.5" hidden="1" customHeight="1" thickBot="1" x14ac:dyDescent="0.3">
      <c r="A26" s="199" t="s">
        <v>61</v>
      </c>
      <c r="B26" s="152">
        <v>140</v>
      </c>
      <c r="C26" s="12" t="s">
        <v>7</v>
      </c>
      <c r="D26" s="15"/>
      <c r="E26" s="15"/>
      <c r="F26" s="12" t="s">
        <v>61</v>
      </c>
      <c r="G26" s="151"/>
      <c r="H26" s="153" t="s">
        <v>7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1:44" ht="14.1" hidden="1" customHeight="1" thickBot="1" x14ac:dyDescent="0.3">
      <c r="A27" s="154"/>
      <c r="B27" s="155"/>
      <c r="C27" s="155"/>
      <c r="D27" s="155"/>
      <c r="E27" s="155"/>
      <c r="F27" s="155"/>
      <c r="G27" s="155"/>
      <c r="H27" s="156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1:44" ht="14.1" hidden="1" customHeight="1" thickBo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1:44" ht="14.1" hidden="1" customHeight="1" thickBot="1" x14ac:dyDescent="0.3">
      <c r="A29" s="178" t="s">
        <v>83</v>
      </c>
      <c r="B29" s="186"/>
      <c r="C29" s="186"/>
      <c r="D29" s="186"/>
      <c r="E29" s="186"/>
      <c r="F29" s="186"/>
      <c r="G29" s="186"/>
      <c r="H29" s="187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1:44" ht="13.5" hidden="1" customHeight="1" thickBot="1" x14ac:dyDescent="0.3">
      <c r="A30" s="179" t="s">
        <v>56</v>
      </c>
      <c r="B30" s="15"/>
      <c r="C30" s="15"/>
      <c r="D30" s="15"/>
      <c r="E30" s="15" t="s">
        <v>66</v>
      </c>
      <c r="F30" s="15"/>
      <c r="G30" s="15"/>
      <c r="H30" s="160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1:44" ht="14.1" hidden="1" customHeight="1" thickBot="1" x14ac:dyDescent="0.3">
      <c r="A31" s="161"/>
      <c r="B31" s="10"/>
      <c r="C31" s="188" t="s">
        <v>62</v>
      </c>
      <c r="D31" s="188" t="s">
        <v>67</v>
      </c>
      <c r="E31" s="188" t="s">
        <v>63</v>
      </c>
      <c r="F31" s="188" t="s">
        <v>64</v>
      </c>
      <c r="G31" s="188" t="s">
        <v>65</v>
      </c>
      <c r="H31" s="189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1:44" ht="14.1" hidden="1" customHeight="1" thickBot="1" x14ac:dyDescent="0.3">
      <c r="A32" s="192">
        <f>A13</f>
        <v>0</v>
      </c>
      <c r="B32" s="193"/>
      <c r="C32" s="214"/>
      <c r="D32" s="214"/>
      <c r="E32" s="214"/>
      <c r="F32" s="214"/>
      <c r="G32" s="214"/>
      <c r="H32" s="160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1:44" ht="13.5" hidden="1" customHeight="1" thickBot="1" x14ac:dyDescent="0.3">
      <c r="A33" s="190">
        <f>A14</f>
        <v>0</v>
      </c>
      <c r="B33" s="191"/>
      <c r="C33" s="218"/>
      <c r="D33" s="218"/>
      <c r="E33" s="218"/>
      <c r="F33" s="218"/>
      <c r="G33" s="218"/>
      <c r="H33" s="160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1:44" ht="14.1" hidden="1" customHeight="1" thickBot="1" x14ac:dyDescent="0.3">
      <c r="A34" s="215">
        <f>A15</f>
        <v>0</v>
      </c>
      <c r="B34" s="216"/>
      <c r="C34" s="219"/>
      <c r="D34" s="219"/>
      <c r="E34" s="219"/>
      <c r="F34" s="219"/>
      <c r="G34" s="219"/>
      <c r="H34" s="160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1:44" ht="13.5" hidden="1" customHeight="1" thickBot="1" x14ac:dyDescent="0.3">
      <c r="A35" s="194">
        <f>A16</f>
        <v>0</v>
      </c>
      <c r="B35" s="195"/>
      <c r="C35" s="211"/>
      <c r="D35" s="211"/>
      <c r="E35" s="211"/>
      <c r="F35" s="211"/>
      <c r="G35" s="211"/>
      <c r="H35" s="160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1:44" ht="13.5" hidden="1" customHeight="1" thickBot="1" x14ac:dyDescent="0.3">
      <c r="A36" s="196">
        <f>A17</f>
        <v>0</v>
      </c>
      <c r="B36" s="197"/>
      <c r="C36" s="212"/>
      <c r="D36" s="212"/>
      <c r="E36" s="212"/>
      <c r="F36" s="212"/>
      <c r="G36" s="212"/>
      <c r="H36" s="160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1:44" ht="13.5" hidden="1" customHeight="1" thickBot="1" x14ac:dyDescent="0.3">
      <c r="A37" s="154"/>
      <c r="B37" s="155"/>
      <c r="C37" s="155"/>
      <c r="D37" s="155"/>
      <c r="E37" s="155"/>
      <c r="F37" s="155"/>
      <c r="G37" s="155"/>
      <c r="H37" s="15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1:44" ht="3.75" hidden="1" customHeight="1" thickBo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1:44" ht="13.5" hidden="1" customHeight="1" thickBot="1" x14ac:dyDescent="0.3">
      <c r="A39" s="141" t="s">
        <v>86</v>
      </c>
      <c r="B39" s="142"/>
      <c r="C39" s="142"/>
      <c r="D39" s="142"/>
      <c r="E39" s="142"/>
      <c r="F39" s="142"/>
      <c r="G39" s="142"/>
      <c r="H39" s="143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1:44" ht="13.5" hidden="1" customHeight="1" thickBot="1" x14ac:dyDescent="0.3">
      <c r="A40" s="144" t="s">
        <v>31</v>
      </c>
      <c r="B40" s="145"/>
      <c r="C40" s="145"/>
      <c r="D40" s="145"/>
      <c r="E40" s="146"/>
      <c r="F40" s="12" t="s">
        <v>69</v>
      </c>
      <c r="G40" s="145"/>
      <c r="H40" s="147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1:44" ht="13.5" hidden="1" customHeight="1" thickBot="1" x14ac:dyDescent="0.3">
      <c r="A41" s="144" t="s">
        <v>33</v>
      </c>
      <c r="B41" s="17"/>
      <c r="C41" s="17"/>
      <c r="D41" s="17"/>
      <c r="E41" s="148">
        <v>0.08</v>
      </c>
      <c r="F41" s="12" t="s">
        <v>70</v>
      </c>
      <c r="G41" s="17"/>
      <c r="H41" s="149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</row>
    <row r="42" spans="1:44" ht="13.5" hidden="1" customHeight="1" thickBot="1" x14ac:dyDescent="0.3">
      <c r="A42" s="144" t="s">
        <v>35</v>
      </c>
      <c r="B42" s="17"/>
      <c r="C42" s="17"/>
      <c r="D42" s="17"/>
      <c r="E42" s="148">
        <v>5.0000000000000001E-3</v>
      </c>
      <c r="F42" s="12" t="s">
        <v>36</v>
      </c>
      <c r="G42" s="17"/>
      <c r="H42" s="149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</row>
    <row r="43" spans="1:44" ht="13.5" hidden="1" customHeight="1" thickBot="1" x14ac:dyDescent="0.3">
      <c r="A43" s="144" t="s">
        <v>37</v>
      </c>
      <c r="B43" s="17"/>
      <c r="C43" s="17"/>
      <c r="D43" s="17"/>
      <c r="E43" s="148">
        <v>1.0999999999999999E-2</v>
      </c>
      <c r="F43" s="12" t="s">
        <v>70</v>
      </c>
      <c r="G43" s="17"/>
      <c r="H43" s="149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</row>
    <row r="44" spans="1:44" ht="13.5" hidden="1" customHeight="1" thickBot="1" x14ac:dyDescent="0.3">
      <c r="A44" s="144" t="s">
        <v>38</v>
      </c>
      <c r="B44" s="17"/>
      <c r="C44" s="17"/>
      <c r="D44" s="17"/>
      <c r="E44" s="148">
        <v>0.02</v>
      </c>
      <c r="F44" s="12" t="s">
        <v>71</v>
      </c>
      <c r="G44" s="17"/>
      <c r="H44" s="149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</row>
    <row r="45" spans="1:44" ht="13.5" hidden="1" customHeight="1" thickBot="1" x14ac:dyDescent="0.3">
      <c r="A45" s="144" t="s">
        <v>39</v>
      </c>
      <c r="B45" s="17"/>
      <c r="C45" s="150"/>
      <c r="D45" s="17"/>
      <c r="E45" s="148">
        <v>0.05</v>
      </c>
      <c r="F45" s="12" t="s">
        <v>70</v>
      </c>
      <c r="G45" s="17"/>
      <c r="H45" s="149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</row>
    <row r="46" spans="1:44" ht="13.5" hidden="1" customHeight="1" thickBot="1" x14ac:dyDescent="0.3">
      <c r="A46" s="144" t="s">
        <v>40</v>
      </c>
      <c r="B46" s="145"/>
      <c r="C46" s="145"/>
      <c r="D46" s="145"/>
      <c r="E46" s="184"/>
      <c r="F46" s="12" t="s">
        <v>72</v>
      </c>
      <c r="G46" s="145"/>
      <c r="H46" s="147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</row>
    <row r="47" spans="1:44" ht="13.5" hidden="1" customHeight="1" thickBot="1" x14ac:dyDescent="0.3">
      <c r="A47" s="144" t="s">
        <v>42</v>
      </c>
      <c r="B47" s="17"/>
      <c r="C47" s="148">
        <v>0.06</v>
      </c>
      <c r="D47" s="185">
        <v>12</v>
      </c>
      <c r="E47" s="12" t="s">
        <v>73</v>
      </c>
      <c r="F47" s="17"/>
      <c r="G47" s="152">
        <v>6</v>
      </c>
      <c r="H47" s="153" t="s">
        <v>99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</row>
    <row r="48" spans="1:44" ht="13.5" hidden="1" customHeight="1" thickBot="1" x14ac:dyDescent="0.3">
      <c r="A48" s="144" t="s">
        <v>44</v>
      </c>
      <c r="B48" s="17"/>
      <c r="C48" s="148">
        <v>0.01</v>
      </c>
      <c r="D48" s="12" t="s">
        <v>45</v>
      </c>
      <c r="E48" s="17"/>
      <c r="F48" s="17"/>
      <c r="G48" s="17"/>
      <c r="H48" s="149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</row>
    <row r="49" spans="1:44" ht="13.5" hidden="1" customHeight="1" thickBot="1" x14ac:dyDescent="0.3">
      <c r="A49" s="144" t="s">
        <v>46</v>
      </c>
      <c r="B49" s="17"/>
      <c r="C49" s="17"/>
      <c r="D49" s="148">
        <v>0.2</v>
      </c>
      <c r="E49" s="12" t="s">
        <v>47</v>
      </c>
      <c r="F49" s="17"/>
      <c r="G49" s="17"/>
      <c r="H49" s="149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spans="1:44" ht="13.5" hidden="1" customHeight="1" thickBot="1" x14ac:dyDescent="0.3">
      <c r="A50" s="154"/>
      <c r="B50" s="155"/>
      <c r="C50" s="155"/>
      <c r="D50" s="155"/>
      <c r="E50" s="155"/>
      <c r="F50" s="155"/>
      <c r="G50" s="155"/>
      <c r="H50" s="156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spans="1:44" ht="13.5" hidden="1" customHeight="1" thickBo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</row>
    <row r="52" spans="1:44" ht="13.5" hidden="1" customHeight="1" thickBo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</row>
    <row r="53" spans="1:44" ht="12" hidden="1" customHeight="1" thickBo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</row>
    <row r="54" spans="1:44" ht="13.5" hidden="1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</row>
    <row r="55" spans="1:44" ht="13.5" hidden="1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</row>
    <row r="56" spans="1:44" ht="12" hidden="1" customHeight="1" x14ac:dyDescent="0.25">
      <c r="A56" s="266" t="s">
        <v>90</v>
      </c>
      <c r="B56" s="267"/>
      <c r="C56" s="267"/>
      <c r="D56" s="267"/>
      <c r="E56" s="267"/>
      <c r="F56" s="267"/>
      <c r="G56" s="157"/>
      <c r="H56" s="15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</row>
    <row r="57" spans="1:44" ht="13.5" hidden="1" customHeight="1" thickBot="1" x14ac:dyDescent="0.3">
      <c r="A57" s="268"/>
      <c r="B57" s="269"/>
      <c r="C57" s="269"/>
      <c r="D57" s="269"/>
      <c r="E57" s="269"/>
      <c r="F57" s="269"/>
      <c r="G57" s="176"/>
      <c r="H57" s="177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</row>
    <row r="58" spans="1:44" ht="13.5" hidden="1" customHeight="1" x14ac:dyDescent="0.25"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</row>
    <row r="59" spans="1:44" ht="13.5" hidden="1" customHeight="1" x14ac:dyDescent="0.25">
      <c r="A59" s="178" t="s">
        <v>93</v>
      </c>
      <c r="B59" s="137"/>
      <c r="C59" s="137"/>
      <c r="D59" s="137"/>
      <c r="E59" s="137"/>
      <c r="F59" s="137"/>
      <c r="G59" s="137"/>
      <c r="H59" s="13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</row>
    <row r="60" spans="1:44" ht="13.5" hidden="1" customHeight="1" x14ac:dyDescent="0.25">
      <c r="A60" s="179" t="s">
        <v>91</v>
      </c>
      <c r="B60" s="52" t="s">
        <v>98</v>
      </c>
      <c r="C60" s="53"/>
      <c r="D60" s="54"/>
      <c r="E60" s="10"/>
      <c r="F60" s="10"/>
      <c r="G60" s="10"/>
      <c r="H60" s="180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</row>
    <row r="61" spans="1:44" ht="13.5" hidden="1" customHeight="1" x14ac:dyDescent="0.25">
      <c r="A61" s="179" t="s">
        <v>92</v>
      </c>
      <c r="B61" s="10"/>
      <c r="C61" s="45">
        <v>100</v>
      </c>
      <c r="D61" s="44"/>
      <c r="E61" s="10"/>
      <c r="F61" s="10"/>
      <c r="G61" s="10"/>
      <c r="H61" s="180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</row>
    <row r="62" spans="1:44" ht="13.5" hidden="1" customHeight="1" x14ac:dyDescent="0.25">
      <c r="A62" s="161"/>
      <c r="B62" s="10"/>
      <c r="C62" s="47"/>
      <c r="D62" s="44"/>
      <c r="E62" s="10"/>
      <c r="F62" s="10"/>
      <c r="G62" s="10"/>
      <c r="H62" s="180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</row>
    <row r="63" spans="1:44" ht="13.5" hidden="1" customHeight="1" x14ac:dyDescent="0.25">
      <c r="A63" s="161"/>
      <c r="B63" s="10"/>
      <c r="C63" s="47"/>
      <c r="D63" s="44"/>
      <c r="E63" s="10"/>
      <c r="F63" s="10"/>
      <c r="G63" s="10"/>
      <c r="H63" s="180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</row>
    <row r="64" spans="1:44" ht="13.5" hidden="1" customHeight="1" x14ac:dyDescent="0.25">
      <c r="A64" s="161"/>
      <c r="B64" s="10"/>
      <c r="C64" s="47"/>
      <c r="D64" s="44"/>
      <c r="E64" s="10"/>
      <c r="F64" s="10"/>
      <c r="G64" s="10"/>
      <c r="H64" s="180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</row>
    <row r="65" spans="1:44" ht="13.5" hidden="1" customHeight="1" x14ac:dyDescent="0.25">
      <c r="A65" s="161"/>
      <c r="B65" s="10"/>
      <c r="C65" s="47"/>
      <c r="D65" s="44"/>
      <c r="E65" s="10"/>
      <c r="F65" s="10"/>
      <c r="G65" s="10"/>
      <c r="H65" s="180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</row>
    <row r="66" spans="1:44" ht="13.5" hidden="1" customHeight="1" thickBot="1" x14ac:dyDescent="0.3">
      <c r="A66" s="181"/>
      <c r="B66" s="182"/>
      <c r="C66" s="182"/>
      <c r="D66" s="182"/>
      <c r="E66" s="182"/>
      <c r="F66" s="182"/>
      <c r="G66" s="182"/>
      <c r="H66" s="183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</row>
    <row r="67" spans="1:44" ht="13.5" hidden="1" customHeight="1" x14ac:dyDescent="0.25"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</row>
    <row r="68" spans="1:44" ht="14.1" hidden="1" customHeight="1" x14ac:dyDescent="0.25">
      <c r="A68" s="178" t="s">
        <v>94</v>
      </c>
      <c r="B68" s="137"/>
      <c r="C68" s="137"/>
      <c r="D68" s="137"/>
      <c r="E68" s="137"/>
      <c r="F68" s="137"/>
      <c r="G68" s="137"/>
      <c r="H68" s="13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</row>
    <row r="69" spans="1:44" ht="13.5" hidden="1" customHeight="1" x14ac:dyDescent="0.25">
      <c r="A69" s="179" t="s">
        <v>91</v>
      </c>
      <c r="B69" s="52"/>
      <c r="C69" s="53"/>
      <c r="D69" s="54"/>
      <c r="E69" s="10"/>
      <c r="F69" s="10"/>
      <c r="G69" s="10"/>
      <c r="H69" s="180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</row>
    <row r="70" spans="1:44" ht="14.1" hidden="1" customHeight="1" x14ac:dyDescent="0.25">
      <c r="A70" s="179" t="s">
        <v>92</v>
      </c>
      <c r="B70" s="10"/>
      <c r="C70" s="46"/>
      <c r="D70" s="44" t="s">
        <v>57</v>
      </c>
      <c r="E70" s="10"/>
      <c r="F70" s="10"/>
      <c r="G70" s="10"/>
      <c r="H70" s="180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</row>
    <row r="71" spans="1:44" ht="13.5" hidden="1" customHeight="1" x14ac:dyDescent="0.25">
      <c r="A71" s="161"/>
      <c r="B71" s="10"/>
      <c r="C71" s="45"/>
      <c r="D71" s="44" t="s">
        <v>58</v>
      </c>
      <c r="E71" s="10"/>
      <c r="F71" s="10"/>
      <c r="G71" s="10"/>
      <c r="H71" s="180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</row>
    <row r="72" spans="1:44" ht="14.1" hidden="1" customHeight="1" x14ac:dyDescent="0.25">
      <c r="A72" s="161"/>
      <c r="B72" s="10"/>
      <c r="C72" s="45"/>
      <c r="D72" s="44" t="s">
        <v>59</v>
      </c>
      <c r="E72" s="10"/>
      <c r="F72" s="10"/>
      <c r="G72" s="10"/>
      <c r="H72" s="180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</row>
    <row r="73" spans="1:44" ht="13.5" hidden="1" customHeight="1" x14ac:dyDescent="0.25">
      <c r="A73" s="161"/>
      <c r="B73" s="10"/>
      <c r="C73" s="45"/>
      <c r="D73" s="44" t="s">
        <v>60</v>
      </c>
      <c r="E73" s="10"/>
      <c r="F73" s="10"/>
      <c r="G73" s="10"/>
      <c r="H73" s="180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</row>
    <row r="74" spans="1:44" ht="14.1" hidden="1" customHeight="1" x14ac:dyDescent="0.25">
      <c r="A74" s="161"/>
      <c r="B74" s="10"/>
      <c r="C74" s="45"/>
      <c r="D74" s="44" t="s">
        <v>61</v>
      </c>
      <c r="E74" s="10"/>
      <c r="F74" s="10"/>
      <c r="G74" s="10"/>
      <c r="H74" s="180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</row>
    <row r="75" spans="1:44" ht="14.1" hidden="1" customHeight="1" thickBot="1" x14ac:dyDescent="0.3">
      <c r="A75" s="181"/>
      <c r="B75" s="182"/>
      <c r="C75" s="182"/>
      <c r="D75" s="182"/>
      <c r="E75" s="182"/>
      <c r="F75" s="182"/>
      <c r="G75" s="182"/>
      <c r="H75" s="183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</row>
    <row r="76" spans="1:44" ht="14.1" hidden="1" customHeight="1" x14ac:dyDescent="0.25"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</row>
    <row r="77" spans="1:44" ht="14.1" hidden="1" customHeight="1" x14ac:dyDescent="0.25">
      <c r="A77" s="178" t="s">
        <v>95</v>
      </c>
      <c r="B77" s="137"/>
      <c r="C77" s="137"/>
      <c r="D77" s="137"/>
      <c r="E77" s="137"/>
      <c r="F77" s="137"/>
      <c r="G77" s="137"/>
      <c r="H77" s="13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</row>
    <row r="78" spans="1:44" ht="13.5" hidden="1" customHeight="1" x14ac:dyDescent="0.25">
      <c r="A78" s="179" t="s">
        <v>91</v>
      </c>
      <c r="B78" s="52"/>
      <c r="C78" s="53"/>
      <c r="D78" s="54"/>
      <c r="E78" s="10"/>
      <c r="F78" s="10"/>
      <c r="G78" s="10"/>
      <c r="H78" s="180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</row>
    <row r="79" spans="1:44" ht="13.5" hidden="1" customHeight="1" x14ac:dyDescent="0.25">
      <c r="A79" s="179" t="s">
        <v>92</v>
      </c>
      <c r="B79" s="10"/>
      <c r="C79" s="46"/>
      <c r="D79" s="44" t="s">
        <v>57</v>
      </c>
      <c r="E79" s="10"/>
      <c r="F79" s="10"/>
      <c r="G79" s="10"/>
      <c r="H79" s="180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</row>
    <row r="80" spans="1:44" ht="13.5" hidden="1" customHeight="1" x14ac:dyDescent="0.25">
      <c r="A80" s="161"/>
      <c r="B80" s="10"/>
      <c r="C80" s="45"/>
      <c r="D80" s="44" t="s">
        <v>58</v>
      </c>
      <c r="E80" s="10"/>
      <c r="F80" s="10"/>
      <c r="G80" s="10"/>
      <c r="H80" s="180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</row>
    <row r="81" spans="1:44" ht="9.75" hidden="1" customHeight="1" thickBot="1" x14ac:dyDescent="0.3">
      <c r="A81" s="161"/>
      <c r="B81" s="10"/>
      <c r="C81" s="45"/>
      <c r="D81" s="44" t="s">
        <v>59</v>
      </c>
      <c r="E81" s="10"/>
      <c r="F81" s="10"/>
      <c r="G81" s="10"/>
      <c r="H81" s="180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</row>
    <row r="82" spans="1:44" ht="6.75" hidden="1" customHeight="1" thickBot="1" x14ac:dyDescent="0.3">
      <c r="A82" s="161"/>
      <c r="B82" s="10"/>
      <c r="C82" s="45"/>
      <c r="D82" s="44" t="s">
        <v>60</v>
      </c>
      <c r="E82" s="10"/>
      <c r="F82" s="10"/>
      <c r="G82" s="10"/>
      <c r="H82" s="180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</row>
    <row r="83" spans="1:44" ht="13.5" hidden="1" customHeight="1" thickBot="1" x14ac:dyDescent="0.3">
      <c r="A83" s="161"/>
      <c r="B83" s="10"/>
      <c r="C83" s="45"/>
      <c r="D83" s="44" t="s">
        <v>61</v>
      </c>
      <c r="E83" s="10"/>
      <c r="F83" s="10"/>
      <c r="G83" s="10"/>
      <c r="H83" s="180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</row>
    <row r="84" spans="1:44" ht="13.5" hidden="1" customHeight="1" thickBot="1" x14ac:dyDescent="0.3">
      <c r="A84" s="181"/>
      <c r="B84" s="182"/>
      <c r="C84" s="182"/>
      <c r="D84" s="182"/>
      <c r="E84" s="182"/>
      <c r="F84" s="182"/>
      <c r="G84" s="182"/>
      <c r="H84" s="183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</row>
    <row r="85" spans="1:44" ht="13.5" hidden="1" customHeight="1" thickBot="1" x14ac:dyDescent="0.3"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</row>
    <row r="86" spans="1:44" ht="14.1" hidden="1" customHeight="1" thickBot="1" x14ac:dyDescent="0.3">
      <c r="A86" s="178" t="s">
        <v>96</v>
      </c>
      <c r="B86" s="137"/>
      <c r="C86" s="137"/>
      <c r="D86" s="137"/>
      <c r="E86" s="137"/>
      <c r="F86" s="137"/>
      <c r="G86" s="137"/>
      <c r="H86" s="13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</row>
    <row r="87" spans="1:44" ht="13.5" hidden="1" customHeight="1" thickBot="1" x14ac:dyDescent="0.3">
      <c r="A87" s="179" t="s">
        <v>91</v>
      </c>
      <c r="B87" s="52"/>
      <c r="C87" s="53"/>
      <c r="D87" s="54"/>
      <c r="E87" s="10"/>
      <c r="F87" s="10"/>
      <c r="G87" s="10"/>
      <c r="H87" s="180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</row>
    <row r="88" spans="1:44" ht="13.5" hidden="1" customHeight="1" thickBot="1" x14ac:dyDescent="0.3">
      <c r="A88" s="179" t="s">
        <v>92</v>
      </c>
      <c r="B88" s="10"/>
      <c r="C88" s="46"/>
      <c r="D88" s="44" t="s">
        <v>57</v>
      </c>
      <c r="E88" s="10"/>
      <c r="F88" s="10"/>
      <c r="G88" s="10"/>
      <c r="H88" s="180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</row>
    <row r="89" spans="1:44" ht="13.5" hidden="1" customHeight="1" thickBot="1" x14ac:dyDescent="0.3">
      <c r="A89" s="161"/>
      <c r="B89" s="10"/>
      <c r="C89" s="45"/>
      <c r="D89" s="44" t="s">
        <v>58</v>
      </c>
      <c r="E89" s="10"/>
      <c r="F89" s="10"/>
      <c r="G89" s="10"/>
      <c r="H89" s="180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</row>
    <row r="90" spans="1:44" ht="14.1" hidden="1" customHeight="1" thickBot="1" x14ac:dyDescent="0.3">
      <c r="A90" s="161"/>
      <c r="B90" s="10"/>
      <c r="C90" s="45"/>
      <c r="D90" s="44" t="s">
        <v>59</v>
      </c>
      <c r="E90" s="10"/>
      <c r="F90" s="10"/>
      <c r="G90" s="10"/>
      <c r="H90" s="180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</row>
    <row r="91" spans="1:44" ht="13.5" hidden="1" customHeight="1" thickBot="1" x14ac:dyDescent="0.3">
      <c r="A91" s="161"/>
      <c r="B91" s="10"/>
      <c r="C91" s="45"/>
      <c r="D91" s="44" t="s">
        <v>60</v>
      </c>
      <c r="E91" s="10"/>
      <c r="F91" s="10"/>
      <c r="G91" s="10"/>
      <c r="H91" s="180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</row>
    <row r="92" spans="1:44" ht="13.5" hidden="1" customHeight="1" thickBot="1" x14ac:dyDescent="0.3">
      <c r="A92" s="161"/>
      <c r="B92" s="10"/>
      <c r="C92" s="45"/>
      <c r="D92" s="44" t="s">
        <v>61</v>
      </c>
      <c r="E92" s="10"/>
      <c r="F92" s="10"/>
      <c r="G92" s="10"/>
      <c r="H92" s="180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</row>
    <row r="93" spans="1:44" ht="13.5" hidden="1" customHeight="1" thickBot="1" x14ac:dyDescent="0.3">
      <c r="A93" s="181"/>
      <c r="B93" s="182"/>
      <c r="C93" s="182"/>
      <c r="D93" s="182"/>
      <c r="E93" s="182"/>
      <c r="F93" s="182"/>
      <c r="G93" s="182"/>
      <c r="H93" s="183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</row>
    <row r="94" spans="1:44" ht="13.5" hidden="1" customHeight="1" thickBot="1" x14ac:dyDescent="0.3"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</row>
    <row r="95" spans="1:44" ht="13.5" hidden="1" customHeight="1" thickBot="1" x14ac:dyDescent="0.3">
      <c r="A95" s="178" t="s">
        <v>97</v>
      </c>
      <c r="B95" s="137"/>
      <c r="C95" s="137"/>
      <c r="D95" s="137"/>
      <c r="E95" s="137"/>
      <c r="F95" s="137"/>
      <c r="G95" s="137"/>
      <c r="H95" s="13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</row>
    <row r="96" spans="1:44" ht="4.5" hidden="1" customHeight="1" thickBot="1" x14ac:dyDescent="0.3">
      <c r="A96" s="179" t="s">
        <v>91</v>
      </c>
      <c r="B96" s="52"/>
      <c r="C96" s="53"/>
      <c r="D96" s="54"/>
      <c r="E96" s="10"/>
      <c r="F96" s="10"/>
      <c r="G96" s="10"/>
      <c r="H96" s="180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</row>
    <row r="97" spans="1:44" ht="13.5" hidden="1" customHeight="1" x14ac:dyDescent="0.25">
      <c r="A97" s="179" t="s">
        <v>92</v>
      </c>
      <c r="B97" s="10"/>
      <c r="C97" s="46"/>
      <c r="D97" s="44" t="s">
        <v>57</v>
      </c>
      <c r="E97" s="10"/>
      <c r="F97" s="10"/>
      <c r="G97" s="10"/>
      <c r="H97" s="180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</row>
    <row r="98" spans="1:44" ht="13.5" hidden="1" customHeight="1" x14ac:dyDescent="0.25">
      <c r="A98" s="161"/>
      <c r="B98" s="10"/>
      <c r="C98" s="45"/>
      <c r="D98" s="44" t="s">
        <v>58</v>
      </c>
      <c r="E98" s="10"/>
      <c r="F98" s="10"/>
      <c r="G98" s="10"/>
      <c r="H98" s="180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</row>
    <row r="99" spans="1:44" ht="13.5" hidden="1" customHeight="1" x14ac:dyDescent="0.25">
      <c r="A99" s="161"/>
      <c r="B99" s="10"/>
      <c r="C99" s="45"/>
      <c r="D99" s="44" t="s">
        <v>59</v>
      </c>
      <c r="E99" s="10"/>
      <c r="F99" s="10"/>
      <c r="G99" s="10"/>
      <c r="H99" s="180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</row>
    <row r="100" spans="1:44" ht="13.5" hidden="1" customHeight="1" x14ac:dyDescent="0.25">
      <c r="A100" s="161"/>
      <c r="B100" s="10"/>
      <c r="C100" s="45"/>
      <c r="D100" s="44" t="s">
        <v>60</v>
      </c>
      <c r="E100" s="10"/>
      <c r="F100" s="10"/>
      <c r="G100" s="10"/>
      <c r="H100" s="180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</row>
    <row r="101" spans="1:44" ht="13.5" hidden="1" customHeight="1" x14ac:dyDescent="0.25">
      <c r="A101" s="161"/>
      <c r="B101" s="10"/>
      <c r="C101" s="45"/>
      <c r="D101" s="44" t="s">
        <v>61</v>
      </c>
      <c r="E101" s="10"/>
      <c r="F101" s="10"/>
      <c r="G101" s="10"/>
      <c r="H101" s="180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</row>
    <row r="102" spans="1:44" ht="13.5" hidden="1" customHeight="1" thickBot="1" x14ac:dyDescent="0.3">
      <c r="A102" s="181"/>
      <c r="B102" s="182"/>
      <c r="C102" s="182"/>
      <c r="D102" s="182"/>
      <c r="E102" s="182"/>
      <c r="F102" s="182"/>
      <c r="G102" s="182"/>
      <c r="H102" s="183"/>
    </row>
    <row r="103" spans="1:44" ht="13.5" hidden="1" customHeight="1" x14ac:dyDescent="0.25"/>
    <row r="104" spans="1:44" ht="13.5" hidden="1" customHeight="1" x14ac:dyDescent="0.25"/>
    <row r="105" spans="1:44" ht="13.5" hidden="1" customHeight="1" x14ac:dyDescent="0.25"/>
    <row r="106" spans="1:44" ht="12" hidden="1" customHeight="1" x14ac:dyDescent="0.25"/>
    <row r="107" spans="1:44" ht="12" hidden="1" customHeight="1" x14ac:dyDescent="0.25"/>
    <row r="108" spans="1:44" ht="12" hidden="1" customHeight="1" x14ac:dyDescent="0.25"/>
    <row r="109" spans="1:44" ht="0.75" hidden="1" customHeight="1" thickBot="1" x14ac:dyDescent="0.3"/>
    <row r="110" spans="1:44" ht="12" customHeight="1" x14ac:dyDescent="0.25">
      <c r="A110" s="266" t="s">
        <v>124</v>
      </c>
      <c r="B110" s="267"/>
      <c r="C110" s="267"/>
      <c r="D110" s="267"/>
      <c r="E110" s="157"/>
      <c r="F110" s="157"/>
      <c r="G110" s="157"/>
      <c r="H110" s="158"/>
    </row>
    <row r="111" spans="1:44" ht="12" customHeight="1" thickBot="1" x14ac:dyDescent="0.3">
      <c r="A111" s="268"/>
      <c r="B111" s="269"/>
      <c r="C111" s="269"/>
      <c r="D111" s="269"/>
      <c r="E111" s="176"/>
      <c r="F111" s="176"/>
      <c r="G111" s="176"/>
      <c r="H111" s="177"/>
    </row>
    <row r="112" spans="1:44" ht="12" customHeight="1" thickBot="1" x14ac:dyDescent="0.3">
      <c r="A112" s="8"/>
      <c r="B112" s="8"/>
      <c r="C112" s="8"/>
      <c r="D112" s="8"/>
      <c r="E112" s="8"/>
      <c r="F112" s="8"/>
      <c r="G112" s="8"/>
      <c r="H112" s="8"/>
    </row>
    <row r="113" spans="1:8" ht="12" customHeight="1" x14ac:dyDescent="0.25">
      <c r="A113" s="165" t="s">
        <v>74</v>
      </c>
      <c r="B113" s="166"/>
      <c r="C113" s="166"/>
      <c r="D113" s="166"/>
      <c r="E113" s="167" t="s">
        <v>79</v>
      </c>
      <c r="F113" s="167"/>
      <c r="G113" s="157"/>
      <c r="H113" s="158"/>
    </row>
    <row r="114" spans="1:8" ht="12" customHeight="1" x14ac:dyDescent="0.25">
      <c r="A114" s="161"/>
      <c r="B114" s="10"/>
      <c r="C114" s="168" t="s">
        <v>78</v>
      </c>
      <c r="D114" s="14" t="s">
        <v>75</v>
      </c>
      <c r="E114" s="14" t="s">
        <v>80</v>
      </c>
      <c r="F114" s="168" t="s">
        <v>81</v>
      </c>
      <c r="G114" s="15"/>
      <c r="H114" s="160"/>
    </row>
    <row r="115" spans="1:8" ht="12" customHeight="1" x14ac:dyDescent="0.25">
      <c r="A115" s="162" t="s">
        <v>5</v>
      </c>
      <c r="B115" s="13" t="s">
        <v>6</v>
      </c>
      <c r="C115" s="169">
        <v>1000</v>
      </c>
      <c r="D115" s="170">
        <v>2</v>
      </c>
      <c r="E115" s="171">
        <v>1</v>
      </c>
      <c r="F115" s="172">
        <v>782</v>
      </c>
      <c r="G115" s="52" t="s">
        <v>102</v>
      </c>
      <c r="H115" s="173"/>
    </row>
    <row r="116" spans="1:8" ht="12" customHeight="1" x14ac:dyDescent="0.25">
      <c r="A116" s="162" t="s">
        <v>9</v>
      </c>
      <c r="B116" s="13" t="s">
        <v>10</v>
      </c>
      <c r="C116" s="169">
        <v>2000</v>
      </c>
      <c r="D116" s="170">
        <v>2</v>
      </c>
      <c r="E116" s="171">
        <v>1.2</v>
      </c>
      <c r="F116" s="172">
        <v>1624</v>
      </c>
      <c r="G116" s="52" t="s">
        <v>103</v>
      </c>
      <c r="H116" s="173"/>
    </row>
    <row r="117" spans="1:8" ht="12" customHeight="1" x14ac:dyDescent="0.25">
      <c r="A117" s="162" t="s">
        <v>11</v>
      </c>
      <c r="B117" s="13" t="s">
        <v>12</v>
      </c>
      <c r="C117" s="169">
        <v>3000</v>
      </c>
      <c r="D117" s="170">
        <v>3</v>
      </c>
      <c r="E117" s="171">
        <v>1</v>
      </c>
      <c r="F117" s="172">
        <v>1169</v>
      </c>
      <c r="G117" s="52" t="s">
        <v>104</v>
      </c>
      <c r="H117" s="173"/>
    </row>
    <row r="118" spans="1:8" ht="12" customHeight="1" x14ac:dyDescent="0.25">
      <c r="A118" s="174" t="s">
        <v>113</v>
      </c>
      <c r="B118" s="13" t="s">
        <v>131</v>
      </c>
      <c r="C118" s="169">
        <v>300</v>
      </c>
      <c r="D118" s="170">
        <v>1.5</v>
      </c>
      <c r="E118" s="171">
        <v>1</v>
      </c>
      <c r="F118" s="172">
        <v>1028</v>
      </c>
      <c r="G118" s="52" t="s">
        <v>112</v>
      </c>
      <c r="H118" s="173"/>
    </row>
    <row r="119" spans="1:8" ht="12" customHeight="1" x14ac:dyDescent="0.25">
      <c r="A119" s="174" t="s">
        <v>15</v>
      </c>
      <c r="B119" s="13" t="s">
        <v>16</v>
      </c>
      <c r="C119" s="169">
        <v>4000</v>
      </c>
      <c r="D119" s="170">
        <v>1.5</v>
      </c>
      <c r="E119" s="171">
        <v>1.2</v>
      </c>
      <c r="F119" s="172">
        <v>1415</v>
      </c>
      <c r="G119" s="52" t="s">
        <v>132</v>
      </c>
      <c r="H119" s="173"/>
    </row>
    <row r="120" spans="1:8" ht="12" customHeight="1" x14ac:dyDescent="0.25">
      <c r="A120" s="163" t="s">
        <v>17</v>
      </c>
      <c r="B120" s="13" t="s">
        <v>18</v>
      </c>
      <c r="C120" s="169">
        <v>3000</v>
      </c>
      <c r="D120" s="170">
        <v>2</v>
      </c>
      <c r="E120" s="171">
        <v>1.2</v>
      </c>
      <c r="F120" s="172">
        <v>1597</v>
      </c>
      <c r="G120" s="52" t="s">
        <v>105</v>
      </c>
      <c r="H120" s="173"/>
    </row>
    <row r="121" spans="1:8" ht="12" customHeight="1" x14ac:dyDescent="0.25">
      <c r="A121" s="163" t="s">
        <v>19</v>
      </c>
      <c r="B121" s="13" t="s">
        <v>20</v>
      </c>
      <c r="C121" s="169">
        <v>200</v>
      </c>
      <c r="D121" s="170">
        <v>1.5</v>
      </c>
      <c r="E121" s="171">
        <v>1</v>
      </c>
      <c r="F121" s="172">
        <v>2758</v>
      </c>
      <c r="G121" s="52" t="s">
        <v>106</v>
      </c>
      <c r="H121" s="173"/>
    </row>
    <row r="122" spans="1:8" ht="12" customHeight="1" x14ac:dyDescent="0.25">
      <c r="A122" s="162" t="s">
        <v>21</v>
      </c>
      <c r="B122" s="13" t="s">
        <v>22</v>
      </c>
      <c r="C122" s="169">
        <v>2500</v>
      </c>
      <c r="D122" s="170">
        <v>3</v>
      </c>
      <c r="E122" s="171">
        <v>1</v>
      </c>
      <c r="F122" s="172">
        <v>1110</v>
      </c>
      <c r="G122" s="52" t="s">
        <v>108</v>
      </c>
      <c r="H122" s="173"/>
    </row>
    <row r="123" spans="1:8" ht="12" customHeight="1" x14ac:dyDescent="0.25">
      <c r="A123" s="162" t="s">
        <v>52</v>
      </c>
      <c r="B123" s="13"/>
      <c r="C123" s="169">
        <v>500</v>
      </c>
      <c r="D123" s="170">
        <v>2</v>
      </c>
      <c r="E123" s="171">
        <v>1</v>
      </c>
      <c r="F123" s="172">
        <v>830</v>
      </c>
      <c r="G123" s="52" t="s">
        <v>107</v>
      </c>
      <c r="H123" s="173"/>
    </row>
    <row r="124" spans="1:8" ht="12" customHeight="1" x14ac:dyDescent="0.25">
      <c r="A124" s="162" t="s">
        <v>23</v>
      </c>
      <c r="B124" s="175" t="s">
        <v>128</v>
      </c>
      <c r="C124" s="169">
        <v>1000</v>
      </c>
      <c r="D124" s="170">
        <v>2</v>
      </c>
      <c r="E124" s="171">
        <v>1</v>
      </c>
      <c r="F124" s="172">
        <v>1614</v>
      </c>
      <c r="G124" s="52" t="s">
        <v>129</v>
      </c>
      <c r="H124" s="173"/>
    </row>
    <row r="125" spans="1:8" ht="12" customHeight="1" x14ac:dyDescent="0.25">
      <c r="A125" s="162" t="s">
        <v>23</v>
      </c>
      <c r="B125" s="175" t="s">
        <v>127</v>
      </c>
      <c r="C125" s="169">
        <v>300</v>
      </c>
      <c r="D125" s="170">
        <v>2</v>
      </c>
      <c r="E125" s="171">
        <v>1</v>
      </c>
      <c r="F125" s="172">
        <v>1546</v>
      </c>
      <c r="G125" s="52" t="s">
        <v>130</v>
      </c>
      <c r="H125" s="173"/>
    </row>
    <row r="126" spans="1:8" ht="12" customHeight="1" x14ac:dyDescent="0.25">
      <c r="A126" s="162" t="s">
        <v>23</v>
      </c>
      <c r="B126" s="175"/>
      <c r="C126" s="169"/>
      <c r="D126" s="170"/>
      <c r="E126" s="171"/>
      <c r="F126" s="172"/>
      <c r="G126" s="52"/>
      <c r="H126" s="173"/>
    </row>
    <row r="127" spans="1:8" ht="12" customHeight="1" thickBot="1" x14ac:dyDescent="0.3">
      <c r="A127" s="154"/>
      <c r="B127" s="155"/>
      <c r="C127" s="155"/>
      <c r="D127" s="155"/>
      <c r="E127" s="155"/>
      <c r="F127" s="155"/>
      <c r="G127" s="155"/>
      <c r="H127" s="156"/>
    </row>
    <row r="128" spans="1:8" ht="12" customHeight="1" thickBot="1" x14ac:dyDescent="0.3"/>
    <row r="129" spans="1:8" ht="12" customHeight="1" x14ac:dyDescent="0.25">
      <c r="A129" s="141" t="s">
        <v>84</v>
      </c>
      <c r="B129" s="157"/>
      <c r="C129" s="157"/>
      <c r="D129" s="157"/>
      <c r="E129" s="157"/>
      <c r="F129" s="157"/>
      <c r="G129" s="157"/>
      <c r="H129" s="158"/>
    </row>
    <row r="130" spans="1:8" ht="12" customHeight="1" x14ac:dyDescent="0.25">
      <c r="A130" s="159"/>
      <c r="B130" s="18"/>
      <c r="C130" s="16" t="s">
        <v>82</v>
      </c>
      <c r="D130" s="12"/>
      <c r="E130" s="17"/>
      <c r="F130" s="12"/>
      <c r="G130" s="15"/>
      <c r="H130" s="160"/>
    </row>
    <row r="131" spans="1:8" ht="12" customHeight="1" x14ac:dyDescent="0.25">
      <c r="A131" s="161"/>
      <c r="B131" s="10"/>
      <c r="C131" s="210" t="str">
        <f>A160</f>
        <v>Area Wide</v>
      </c>
      <c r="D131" s="188"/>
      <c r="E131" s="188"/>
      <c r="F131" s="188"/>
      <c r="G131" s="15"/>
      <c r="H131" s="160"/>
    </row>
    <row r="132" spans="1:8" ht="12" customHeight="1" x14ac:dyDescent="0.25">
      <c r="A132" s="162" t="s">
        <v>5</v>
      </c>
      <c r="B132" s="19"/>
      <c r="C132" s="265">
        <v>700</v>
      </c>
      <c r="D132" s="14"/>
      <c r="E132" s="14"/>
      <c r="F132" s="14"/>
      <c r="G132" s="15"/>
      <c r="H132" s="160"/>
    </row>
    <row r="133" spans="1:8" ht="12" customHeight="1" x14ac:dyDescent="0.25">
      <c r="A133" s="162" t="s">
        <v>9</v>
      </c>
      <c r="B133" s="19"/>
      <c r="C133" s="265">
        <v>1400</v>
      </c>
      <c r="D133" s="14"/>
      <c r="E133" s="14"/>
      <c r="F133" s="14"/>
      <c r="G133" s="15"/>
      <c r="H133" s="160"/>
    </row>
    <row r="134" spans="1:8" ht="12" customHeight="1" x14ac:dyDescent="0.25">
      <c r="A134" s="162" t="s">
        <v>11</v>
      </c>
      <c r="B134" s="19"/>
      <c r="C134" s="265">
        <v>2750</v>
      </c>
      <c r="D134" s="14"/>
      <c r="E134" s="14"/>
      <c r="F134" s="14"/>
      <c r="G134" s="15"/>
      <c r="H134" s="160"/>
    </row>
    <row r="135" spans="1:8" ht="12" customHeight="1" x14ac:dyDescent="0.25">
      <c r="A135" s="162" t="s">
        <v>13</v>
      </c>
      <c r="B135" s="19"/>
      <c r="C135" s="265">
        <v>1800</v>
      </c>
      <c r="D135" s="14"/>
      <c r="E135" s="14"/>
      <c r="F135" s="14"/>
      <c r="G135" s="15"/>
      <c r="H135" s="160"/>
    </row>
    <row r="136" spans="1:8" ht="12" customHeight="1" x14ac:dyDescent="0.25">
      <c r="A136" s="162" t="s">
        <v>15</v>
      </c>
      <c r="B136" s="19"/>
      <c r="C136" s="265">
        <v>1291</v>
      </c>
      <c r="D136" s="14"/>
      <c r="E136" s="14"/>
      <c r="F136" s="14"/>
      <c r="G136" s="15"/>
      <c r="H136" s="160"/>
    </row>
    <row r="137" spans="1:8" ht="12" customHeight="1" x14ac:dyDescent="0.25">
      <c r="A137" s="163" t="s">
        <v>17</v>
      </c>
      <c r="B137" s="19"/>
      <c r="C137" s="265">
        <v>2500</v>
      </c>
      <c r="D137" s="14"/>
      <c r="E137" s="14"/>
      <c r="F137" s="14"/>
      <c r="G137" s="15"/>
      <c r="H137" s="160"/>
    </row>
    <row r="138" spans="1:8" ht="12" customHeight="1" x14ac:dyDescent="0.25">
      <c r="A138" s="163" t="s">
        <v>19</v>
      </c>
      <c r="B138" s="19"/>
      <c r="C138" s="265">
        <v>1077</v>
      </c>
      <c r="D138" s="14"/>
      <c r="E138" s="14"/>
      <c r="F138" s="14"/>
      <c r="G138" s="15"/>
      <c r="H138" s="160"/>
    </row>
    <row r="139" spans="1:8" ht="12" customHeight="1" x14ac:dyDescent="0.25">
      <c r="A139" s="162" t="s">
        <v>21</v>
      </c>
      <c r="B139" s="19"/>
      <c r="C139" s="265">
        <v>1350</v>
      </c>
      <c r="D139" s="14"/>
      <c r="E139" s="14"/>
      <c r="F139" s="14"/>
      <c r="G139" s="15"/>
      <c r="H139" s="160"/>
    </row>
    <row r="140" spans="1:8" ht="12" customHeight="1" x14ac:dyDescent="0.25">
      <c r="A140" s="163" t="s">
        <v>52</v>
      </c>
      <c r="B140" s="19"/>
      <c r="C140" s="265">
        <v>400</v>
      </c>
      <c r="D140" s="14"/>
      <c r="E140" s="14"/>
      <c r="F140" s="14"/>
      <c r="G140" s="15"/>
      <c r="H140" s="160"/>
    </row>
    <row r="141" spans="1:8" ht="12" customHeight="1" x14ac:dyDescent="0.25">
      <c r="A141" s="163" t="s">
        <v>23</v>
      </c>
      <c r="B141" s="175" t="s">
        <v>128</v>
      </c>
      <c r="C141" s="265">
        <v>1500</v>
      </c>
      <c r="D141" s="14"/>
      <c r="E141" s="14"/>
      <c r="F141" s="14"/>
      <c r="G141" s="15"/>
      <c r="H141" s="160"/>
    </row>
    <row r="142" spans="1:8" ht="12" customHeight="1" x14ac:dyDescent="0.25">
      <c r="A142" s="163" t="s">
        <v>23</v>
      </c>
      <c r="B142" s="175" t="s">
        <v>127</v>
      </c>
      <c r="C142" s="265">
        <v>700</v>
      </c>
      <c r="D142" s="14"/>
      <c r="E142" s="14"/>
      <c r="F142" s="14"/>
      <c r="G142" s="15"/>
      <c r="H142" s="160"/>
    </row>
    <row r="143" spans="1:8" ht="12" customHeight="1" x14ac:dyDescent="0.25">
      <c r="A143" s="163" t="s">
        <v>23</v>
      </c>
      <c r="B143" s="164"/>
      <c r="C143" s="213"/>
      <c r="D143" s="14"/>
      <c r="E143" s="14"/>
      <c r="F143" s="14"/>
      <c r="G143" s="15"/>
      <c r="H143" s="160"/>
    </row>
    <row r="144" spans="1:8" ht="12" customHeight="1" thickBot="1" x14ac:dyDescent="0.3">
      <c r="A144" s="154"/>
      <c r="B144" s="155"/>
      <c r="C144" s="155"/>
      <c r="D144" s="155"/>
      <c r="E144" s="155"/>
      <c r="F144" s="155"/>
      <c r="G144" s="155"/>
      <c r="H144" s="156"/>
    </row>
    <row r="145" spans="1:8" ht="12.95" customHeight="1" thickBot="1" x14ac:dyDescent="0.3"/>
    <row r="146" spans="1:8" ht="12.95" customHeight="1" x14ac:dyDescent="0.25">
      <c r="A146" s="141" t="s">
        <v>85</v>
      </c>
      <c r="B146" s="142"/>
      <c r="C146" s="142"/>
      <c r="D146" s="142"/>
      <c r="E146" s="142"/>
      <c r="F146" s="142"/>
      <c r="G146" s="142"/>
      <c r="H146" s="143"/>
    </row>
    <row r="147" spans="1:8" ht="12.95" customHeight="1" x14ac:dyDescent="0.25">
      <c r="A147" s="144" t="s">
        <v>31</v>
      </c>
      <c r="B147" s="145"/>
      <c r="C147" s="145"/>
      <c r="D147" s="145"/>
      <c r="E147" s="146"/>
      <c r="F147" s="12" t="s">
        <v>89</v>
      </c>
      <c r="G147" s="145"/>
      <c r="H147" s="147"/>
    </row>
    <row r="148" spans="1:8" ht="12.95" customHeight="1" x14ac:dyDescent="0.25">
      <c r="A148" s="144" t="s">
        <v>33</v>
      </c>
      <c r="B148" s="17"/>
      <c r="C148" s="17"/>
      <c r="D148" s="17"/>
      <c r="E148" s="148">
        <v>0.08</v>
      </c>
      <c r="F148" s="12" t="s">
        <v>34</v>
      </c>
      <c r="G148" s="17"/>
      <c r="H148" s="149"/>
    </row>
    <row r="149" spans="1:8" ht="12.95" customHeight="1" x14ac:dyDescent="0.25">
      <c r="A149" s="144" t="s">
        <v>35</v>
      </c>
      <c r="B149" s="17"/>
      <c r="C149" s="17"/>
      <c r="D149" s="17"/>
      <c r="E149" s="148">
        <v>5.0000000000000001E-3</v>
      </c>
      <c r="F149" s="12" t="s">
        <v>36</v>
      </c>
      <c r="G149" s="17"/>
      <c r="H149" s="149"/>
    </row>
    <row r="150" spans="1:8" ht="12.95" customHeight="1" x14ac:dyDescent="0.25">
      <c r="A150" s="144" t="s">
        <v>37</v>
      </c>
      <c r="B150" s="17"/>
      <c r="C150" s="17"/>
      <c r="D150" s="17"/>
      <c r="E150" s="148">
        <v>6.0000000000000001E-3</v>
      </c>
      <c r="F150" s="12" t="s">
        <v>34</v>
      </c>
      <c r="G150" s="17"/>
      <c r="H150" s="149"/>
    </row>
    <row r="151" spans="1:8" ht="12.95" customHeight="1" x14ac:dyDescent="0.25">
      <c r="A151" s="144" t="s">
        <v>38</v>
      </c>
      <c r="B151" s="17"/>
      <c r="C151" s="17"/>
      <c r="D151" s="17"/>
      <c r="E151" s="148">
        <v>0.01</v>
      </c>
      <c r="F151" s="12" t="s">
        <v>71</v>
      </c>
      <c r="G151" s="17"/>
      <c r="H151" s="149"/>
    </row>
    <row r="152" spans="1:8" ht="12.95" customHeight="1" x14ac:dyDescent="0.25">
      <c r="A152" s="144" t="s">
        <v>39</v>
      </c>
      <c r="B152" s="17"/>
      <c r="C152" s="150"/>
      <c r="D152" s="17"/>
      <c r="E152" s="148">
        <v>0.05</v>
      </c>
      <c r="F152" s="12" t="s">
        <v>34</v>
      </c>
      <c r="G152" s="17"/>
      <c r="H152" s="149"/>
    </row>
    <row r="153" spans="1:8" ht="12.95" customHeight="1" x14ac:dyDescent="0.25">
      <c r="A153" s="144" t="s">
        <v>40</v>
      </c>
      <c r="B153" s="145"/>
      <c r="C153" s="145"/>
      <c r="D153" s="145"/>
      <c r="E153" s="146">
        <v>10</v>
      </c>
      <c r="F153" s="12" t="s">
        <v>133</v>
      </c>
      <c r="G153" s="145"/>
      <c r="H153" s="147"/>
    </row>
    <row r="154" spans="1:8" ht="12.95" customHeight="1" x14ac:dyDescent="0.25">
      <c r="A154" s="144" t="s">
        <v>42</v>
      </c>
      <c r="B154" s="17"/>
      <c r="C154" s="148">
        <v>0.05</v>
      </c>
      <c r="D154" s="151">
        <v>12</v>
      </c>
      <c r="E154" s="12" t="s">
        <v>73</v>
      </c>
      <c r="F154" s="17"/>
      <c r="G154" s="152">
        <v>3</v>
      </c>
      <c r="H154" s="153" t="s">
        <v>99</v>
      </c>
    </row>
    <row r="155" spans="1:8" ht="12.95" customHeight="1" x14ac:dyDescent="0.25">
      <c r="A155" s="144" t="s">
        <v>44</v>
      </c>
      <c r="B155" s="17"/>
      <c r="C155" s="148">
        <v>0.01</v>
      </c>
      <c r="D155" s="12" t="s">
        <v>45</v>
      </c>
      <c r="E155" s="17"/>
      <c r="F155" s="17"/>
      <c r="G155" s="17"/>
      <c r="H155" s="149"/>
    </row>
    <row r="156" spans="1:8" ht="12.95" customHeight="1" x14ac:dyDescent="0.25">
      <c r="A156" s="144" t="s">
        <v>46</v>
      </c>
      <c r="B156" s="17"/>
      <c r="C156" s="17"/>
      <c r="D156" s="148">
        <v>0.17499999999999999</v>
      </c>
      <c r="E156" s="12" t="s">
        <v>47</v>
      </c>
      <c r="F156" s="17"/>
      <c r="G156" s="17"/>
      <c r="H156" s="149"/>
    </row>
    <row r="157" spans="1:8" ht="12.95" customHeight="1" thickBot="1" x14ac:dyDescent="0.3">
      <c r="A157" s="154"/>
      <c r="B157" s="155"/>
      <c r="C157" s="155"/>
      <c r="D157" s="155"/>
      <c r="E157" s="155"/>
      <c r="F157" s="155"/>
      <c r="G157" s="155"/>
      <c r="H157" s="156"/>
    </row>
    <row r="158" spans="1:8" ht="12.95" customHeight="1" thickBot="1" x14ac:dyDescent="0.3"/>
    <row r="159" spans="1:8" ht="12.95" customHeight="1" x14ac:dyDescent="0.25">
      <c r="A159" s="136" t="s">
        <v>82</v>
      </c>
      <c r="B159" s="137"/>
      <c r="C159" s="137"/>
      <c r="D159" s="137"/>
      <c r="E159" s="137"/>
      <c r="F159" s="137"/>
      <c r="G159" s="137"/>
      <c r="H159" s="138"/>
    </row>
    <row r="160" spans="1:8" ht="12.95" customHeight="1" x14ac:dyDescent="0.25">
      <c r="A160" s="139" t="s">
        <v>152</v>
      </c>
      <c r="B160" s="135"/>
      <c r="C160" s="135"/>
      <c r="D160" s="135"/>
      <c r="E160" s="135"/>
      <c r="F160" s="135"/>
      <c r="G160" s="135"/>
      <c r="H160" s="140"/>
    </row>
    <row r="161" spans="1:9" ht="12.95" customHeight="1" thickBot="1" x14ac:dyDescent="0.3">
      <c r="A161" s="243"/>
      <c r="B161" s="244"/>
      <c r="C161" s="244"/>
      <c r="D161" s="244"/>
      <c r="E161" s="244"/>
      <c r="F161" s="244"/>
      <c r="G161" s="244"/>
      <c r="H161" s="245"/>
    </row>
    <row r="162" spans="1:9" ht="12.95" customHeight="1" x14ac:dyDescent="0.25">
      <c r="A162" s="242"/>
    </row>
    <row r="163" spans="1:9" ht="12.95" customHeight="1" x14ac:dyDescent="0.25">
      <c r="A163" s="242"/>
    </row>
    <row r="164" spans="1:9" ht="12.95" customHeight="1" x14ac:dyDescent="0.25"/>
    <row r="165" spans="1:9" ht="12.95" customHeight="1" x14ac:dyDescent="0.25"/>
    <row r="166" spans="1:9" ht="12.95" customHeight="1" x14ac:dyDescent="0.25"/>
    <row r="167" spans="1:9" ht="8.25" customHeight="1" thickBot="1" x14ac:dyDescent="0.3"/>
    <row r="168" spans="1:9" ht="12.75" hidden="1" customHeight="1" thickBot="1" x14ac:dyDescent="0.3"/>
    <row r="169" spans="1:9" ht="12.75" hidden="1" customHeight="1" thickBot="1" x14ac:dyDescent="0.3"/>
    <row r="170" spans="1:9" ht="12.75" hidden="1" customHeight="1" thickBot="1" x14ac:dyDescent="0.3"/>
    <row r="171" spans="1:9" ht="12.75" hidden="1" customHeight="1" thickBot="1" x14ac:dyDescent="0.3">
      <c r="A171" s="227"/>
      <c r="B171" s="227"/>
      <c r="C171" s="227"/>
      <c r="D171" s="227"/>
      <c r="E171" s="227"/>
      <c r="F171" s="227"/>
      <c r="G171" s="227"/>
      <c r="H171" s="227"/>
    </row>
    <row r="172" spans="1:9" ht="12.75" hidden="1" customHeight="1" thickBot="1" x14ac:dyDescent="0.35">
      <c r="A172" s="228" t="s">
        <v>140</v>
      </c>
      <c r="B172" s="227"/>
      <c r="C172" s="227"/>
      <c r="D172" s="227"/>
      <c r="E172" s="227"/>
      <c r="F172" s="227"/>
      <c r="G172" s="227"/>
      <c r="H172" s="227"/>
    </row>
    <row r="173" spans="1:9" ht="12.75" hidden="1" customHeight="1" thickBot="1" x14ac:dyDescent="0.3"/>
    <row r="174" spans="1:9" ht="12.75" hidden="1" customHeight="1" thickBot="1" x14ac:dyDescent="0.3">
      <c r="A174" s="141" t="s">
        <v>137</v>
      </c>
      <c r="B174" s="157"/>
      <c r="C174" s="157"/>
      <c r="D174" s="229"/>
      <c r="E174" s="229"/>
      <c r="F174" s="229"/>
      <c r="G174" s="229"/>
      <c r="H174" s="230"/>
      <c r="I174" s="8"/>
    </row>
    <row r="175" spans="1:9" ht="12.75" hidden="1" customHeight="1" thickBot="1" x14ac:dyDescent="0.3">
      <c r="A175" s="220" t="s">
        <v>139</v>
      </c>
      <c r="B175" s="15"/>
      <c r="C175" s="15"/>
      <c r="D175" s="222"/>
      <c r="E175" s="223"/>
      <c r="F175" s="224"/>
      <c r="G175" s="226"/>
      <c r="H175" s="225"/>
      <c r="I175" s="8"/>
    </row>
    <row r="176" spans="1:9" ht="12.75" hidden="1" customHeight="1" thickBot="1" x14ac:dyDescent="0.3">
      <c r="A176" s="221" t="s">
        <v>138</v>
      </c>
      <c r="B176" s="155"/>
      <c r="C176" s="155"/>
      <c r="D176" s="231"/>
      <c r="E176" s="232"/>
      <c r="F176" s="233"/>
      <c r="G176" s="234"/>
      <c r="H176" s="235"/>
      <c r="I176" s="8"/>
    </row>
    <row r="177" spans="1:7" ht="12.75" hidden="1" customHeight="1" thickBot="1" x14ac:dyDescent="0.3"/>
    <row r="178" spans="1:7" ht="15.75" hidden="1" customHeight="1" thickBot="1" x14ac:dyDescent="0.3"/>
    <row r="179" spans="1:7" ht="15.75" hidden="1" customHeight="1" thickBot="1" x14ac:dyDescent="0.3"/>
    <row r="180" spans="1:7" x14ac:dyDescent="0.25">
      <c r="A180" s="136" t="s">
        <v>141</v>
      </c>
      <c r="B180" s="198"/>
      <c r="C180" s="198"/>
      <c r="D180" s="246" t="str">
        <f>A160</f>
        <v>Area Wide</v>
      </c>
      <c r="E180" s="241"/>
      <c r="F180" s="241"/>
      <c r="G180" s="241"/>
    </row>
    <row r="181" spans="1:7" x14ac:dyDescent="0.25">
      <c r="A181" s="209" t="s">
        <v>142</v>
      </c>
      <c r="B181" s="208"/>
      <c r="C181" s="208"/>
      <c r="D181" s="236"/>
      <c r="E181" s="239"/>
      <c r="F181" s="239"/>
      <c r="G181" s="239"/>
    </row>
    <row r="182" spans="1:7" x14ac:dyDescent="0.25">
      <c r="A182" s="220" t="s">
        <v>138</v>
      </c>
      <c r="B182" s="15"/>
      <c r="C182" s="15"/>
      <c r="D182" s="262">
        <v>425000</v>
      </c>
      <c r="E182" s="240"/>
      <c r="F182" s="240"/>
      <c r="G182" s="240"/>
    </row>
    <row r="183" spans="1:7" x14ac:dyDescent="0.25">
      <c r="A183" s="220" t="s">
        <v>139</v>
      </c>
      <c r="B183" s="15"/>
      <c r="C183" s="15"/>
      <c r="D183" s="262">
        <v>425000</v>
      </c>
      <c r="E183" s="240"/>
      <c r="F183" s="240"/>
      <c r="G183" s="240"/>
    </row>
    <row r="184" spans="1:7" x14ac:dyDescent="0.25">
      <c r="A184" s="209" t="s">
        <v>143</v>
      </c>
      <c r="B184" s="208"/>
      <c r="C184" s="208"/>
      <c r="D184" s="263"/>
      <c r="E184" s="239"/>
      <c r="F184" s="239"/>
      <c r="G184" s="239"/>
    </row>
    <row r="185" spans="1:7" x14ac:dyDescent="0.25">
      <c r="A185" s="220" t="s">
        <v>138</v>
      </c>
      <c r="B185" s="15"/>
      <c r="C185" s="15"/>
      <c r="D185" s="262">
        <v>425000</v>
      </c>
      <c r="E185" s="240"/>
      <c r="F185" s="240"/>
      <c r="G185" s="240"/>
    </row>
    <row r="186" spans="1:7" x14ac:dyDescent="0.25">
      <c r="A186" s="220" t="s">
        <v>139</v>
      </c>
      <c r="B186" s="15"/>
      <c r="C186" s="15"/>
      <c r="D186" s="262">
        <v>425000</v>
      </c>
      <c r="E186" s="240"/>
      <c r="F186" s="240"/>
      <c r="G186" s="240"/>
    </row>
    <row r="187" spans="1:7" x14ac:dyDescent="0.25">
      <c r="A187" s="209" t="s">
        <v>144</v>
      </c>
      <c r="B187" s="208"/>
      <c r="C187" s="208"/>
      <c r="D187" s="263"/>
      <c r="E187" s="239"/>
      <c r="F187" s="239"/>
      <c r="G187" s="239"/>
    </row>
    <row r="188" spans="1:7" x14ac:dyDescent="0.25">
      <c r="A188" s="220" t="s">
        <v>138</v>
      </c>
      <c r="B188" s="15"/>
      <c r="C188" s="15"/>
      <c r="D188" s="262">
        <v>3000000</v>
      </c>
      <c r="E188" s="240"/>
      <c r="F188" s="240"/>
      <c r="G188" s="240"/>
    </row>
    <row r="189" spans="1:7" x14ac:dyDescent="0.25">
      <c r="A189" s="220" t="s">
        <v>139</v>
      </c>
      <c r="B189" s="15"/>
      <c r="C189" s="15"/>
      <c r="D189" s="262">
        <f>'Food Retail'!Q209</f>
        <v>2805880.9338840223</v>
      </c>
      <c r="E189" s="240"/>
      <c r="F189" s="240"/>
      <c r="G189" s="240"/>
    </row>
    <row r="190" spans="1:7" x14ac:dyDescent="0.25">
      <c r="A190" s="209" t="s">
        <v>145</v>
      </c>
      <c r="B190" s="208"/>
      <c r="C190" s="208"/>
      <c r="D190" s="263"/>
      <c r="E190" s="239"/>
      <c r="F190" s="239"/>
      <c r="G190" s="239"/>
    </row>
    <row r="191" spans="1:7" x14ac:dyDescent="0.25">
      <c r="A191" s="220" t="s">
        <v>138</v>
      </c>
      <c r="B191" s="15"/>
      <c r="C191" s="15"/>
      <c r="D191" s="262">
        <v>1500000</v>
      </c>
      <c r="E191" s="240"/>
      <c r="F191" s="240"/>
      <c r="G191" s="240"/>
    </row>
    <row r="192" spans="1:7" x14ac:dyDescent="0.25">
      <c r="A192" s="220" t="s">
        <v>139</v>
      </c>
      <c r="B192" s="15"/>
      <c r="C192" s="15"/>
      <c r="D192" s="262">
        <f>'General Retail'!H209</f>
        <v>1598648.2761194941</v>
      </c>
      <c r="E192" s="240"/>
      <c r="F192" s="240"/>
      <c r="G192" s="240"/>
    </row>
    <row r="193" spans="1:7" x14ac:dyDescent="0.25">
      <c r="A193" s="209" t="s">
        <v>146</v>
      </c>
      <c r="B193" s="208"/>
      <c r="C193" s="208"/>
      <c r="D193" s="263"/>
      <c r="E193" s="239"/>
      <c r="F193" s="239"/>
      <c r="G193" s="239"/>
    </row>
    <row r="194" spans="1:7" x14ac:dyDescent="0.25">
      <c r="A194" s="220" t="s">
        <v>138</v>
      </c>
      <c r="B194" s="15"/>
      <c r="C194" s="15"/>
      <c r="D194" s="262">
        <v>425000</v>
      </c>
      <c r="E194" s="240"/>
      <c r="F194" s="240"/>
      <c r="G194" s="240"/>
    </row>
    <row r="195" spans="1:7" x14ac:dyDescent="0.25">
      <c r="A195" s="220" t="s">
        <v>139</v>
      </c>
      <c r="B195" s="15"/>
      <c r="C195" s="15"/>
      <c r="D195" s="262">
        <v>425000</v>
      </c>
      <c r="E195" s="240"/>
      <c r="F195" s="240"/>
      <c r="G195" s="240"/>
    </row>
    <row r="196" spans="1:7" x14ac:dyDescent="0.25">
      <c r="A196" s="209" t="s">
        <v>147</v>
      </c>
      <c r="B196" s="208"/>
      <c r="C196" s="208"/>
      <c r="D196" s="263"/>
      <c r="E196" s="239"/>
      <c r="F196" s="239"/>
      <c r="G196" s="239"/>
    </row>
    <row r="197" spans="1:7" x14ac:dyDescent="0.25">
      <c r="A197" s="220" t="s">
        <v>138</v>
      </c>
      <c r="B197" s="15"/>
      <c r="C197" s="15"/>
      <c r="D197" s="262">
        <v>750000</v>
      </c>
      <c r="E197" s="240"/>
      <c r="F197" s="240"/>
      <c r="G197" s="240"/>
    </row>
    <row r="198" spans="1:7" x14ac:dyDescent="0.25">
      <c r="A198" s="220" t="s">
        <v>139</v>
      </c>
      <c r="B198" s="15"/>
      <c r="C198" s="15"/>
      <c r="D198" s="262">
        <v>750000</v>
      </c>
      <c r="E198" s="240"/>
      <c r="F198" s="240"/>
      <c r="G198" s="240"/>
    </row>
    <row r="199" spans="1:7" x14ac:dyDescent="0.25">
      <c r="A199" s="209" t="s">
        <v>148</v>
      </c>
      <c r="B199" s="208"/>
      <c r="C199" s="208"/>
      <c r="D199" s="263"/>
      <c r="E199" s="239"/>
      <c r="F199" s="239"/>
      <c r="G199" s="239"/>
    </row>
    <row r="200" spans="1:7" x14ac:dyDescent="0.25">
      <c r="A200" s="220" t="s">
        <v>138</v>
      </c>
      <c r="B200" s="15"/>
      <c r="C200" s="15"/>
      <c r="D200" s="262">
        <v>425000</v>
      </c>
      <c r="E200" s="240"/>
      <c r="F200" s="240"/>
      <c r="G200" s="240"/>
    </row>
    <row r="201" spans="1:7" x14ac:dyDescent="0.25">
      <c r="A201" s="220" t="s">
        <v>139</v>
      </c>
      <c r="B201" s="15"/>
      <c r="C201" s="15"/>
      <c r="D201" s="262">
        <v>425000</v>
      </c>
      <c r="E201" s="240"/>
      <c r="F201" s="240"/>
      <c r="G201" s="240"/>
    </row>
    <row r="202" spans="1:7" x14ac:dyDescent="0.25">
      <c r="A202" s="209" t="s">
        <v>149</v>
      </c>
      <c r="B202" s="208"/>
      <c r="C202" s="208"/>
      <c r="D202" s="263"/>
      <c r="E202" s="239"/>
      <c r="F202" s="239"/>
      <c r="G202" s="239"/>
    </row>
    <row r="203" spans="1:7" x14ac:dyDescent="0.25">
      <c r="A203" s="220" t="s">
        <v>138</v>
      </c>
      <c r="B203" s="15"/>
      <c r="C203" s="15"/>
      <c r="D203" s="262">
        <v>550000</v>
      </c>
      <c r="E203" s="240"/>
      <c r="F203" s="240"/>
      <c r="G203" s="240"/>
    </row>
    <row r="204" spans="1:7" x14ac:dyDescent="0.25">
      <c r="A204" s="220" t="s">
        <v>139</v>
      </c>
      <c r="B204" s="15"/>
      <c r="C204" s="15"/>
      <c r="D204" s="262">
        <v>550000</v>
      </c>
      <c r="E204" s="240"/>
      <c r="F204" s="240"/>
      <c r="G204" s="240"/>
    </row>
    <row r="205" spans="1:7" x14ac:dyDescent="0.25">
      <c r="A205" s="209" t="s">
        <v>150</v>
      </c>
      <c r="B205" s="208"/>
      <c r="C205" s="208"/>
      <c r="D205" s="263"/>
      <c r="E205" s="239"/>
      <c r="F205" s="239"/>
      <c r="G205" s="239"/>
    </row>
    <row r="206" spans="1:7" x14ac:dyDescent="0.25">
      <c r="A206" s="220" t="s">
        <v>138</v>
      </c>
      <c r="B206" s="15"/>
      <c r="C206" s="15"/>
      <c r="D206" s="262">
        <v>20000</v>
      </c>
      <c r="E206" s="240"/>
      <c r="F206" s="240"/>
      <c r="G206" s="240"/>
    </row>
    <row r="207" spans="1:7" x14ac:dyDescent="0.25">
      <c r="A207" s="237"/>
      <c r="B207" s="15"/>
      <c r="C207" s="15"/>
      <c r="D207" s="264"/>
      <c r="E207" s="240"/>
      <c r="F207" s="240"/>
      <c r="G207" s="240"/>
    </row>
    <row r="208" spans="1:7" x14ac:dyDescent="0.25">
      <c r="A208" s="209" t="s">
        <v>151</v>
      </c>
      <c r="B208" s="208"/>
      <c r="C208" s="208"/>
      <c r="D208" s="263"/>
      <c r="E208" s="239"/>
      <c r="F208" s="239"/>
      <c r="G208" s="239"/>
    </row>
    <row r="209" spans="1:7" x14ac:dyDescent="0.25">
      <c r="A209" s="220" t="str">
        <f>B141</f>
        <v>Car Sales</v>
      </c>
      <c r="B209" s="15"/>
      <c r="C209" s="15"/>
      <c r="D209" s="262">
        <v>650000</v>
      </c>
      <c r="E209" s="240"/>
      <c r="F209" s="240"/>
      <c r="G209" s="240"/>
    </row>
    <row r="210" spans="1:7" x14ac:dyDescent="0.25">
      <c r="A210" s="220"/>
      <c r="B210" s="15"/>
      <c r="C210" s="15"/>
      <c r="D210" s="264"/>
      <c r="E210" s="240"/>
      <c r="F210" s="240"/>
      <c r="G210" s="240"/>
    </row>
    <row r="211" spans="1:7" x14ac:dyDescent="0.25">
      <c r="A211" s="209" t="s">
        <v>151</v>
      </c>
      <c r="B211" s="208"/>
      <c r="C211" s="208"/>
      <c r="D211" s="263"/>
      <c r="E211" s="239"/>
      <c r="F211" s="239"/>
      <c r="G211" s="239"/>
    </row>
    <row r="212" spans="1:7" x14ac:dyDescent="0.25">
      <c r="A212" s="220" t="str">
        <f>B125</f>
        <v>Vehicle Repairs</v>
      </c>
      <c r="B212" s="15"/>
      <c r="C212" s="15"/>
      <c r="D212" s="262">
        <v>425000</v>
      </c>
      <c r="E212" s="240"/>
      <c r="F212" s="240"/>
      <c r="G212" s="240"/>
    </row>
    <row r="213" spans="1:7" ht="15.75" thickBot="1" x14ac:dyDescent="0.3">
      <c r="A213" s="221"/>
      <c r="B213" s="155"/>
      <c r="C213" s="155"/>
      <c r="D213" s="238"/>
      <c r="E213" s="240"/>
      <c r="F213" s="240"/>
      <c r="G213" s="240"/>
    </row>
    <row r="214" spans="1:7" ht="15.75" thickBot="1" x14ac:dyDescent="0.3"/>
    <row r="215" spans="1:7" ht="15.75" thickBot="1" x14ac:dyDescent="0.3">
      <c r="A215" s="259" t="s">
        <v>169</v>
      </c>
      <c r="B215" s="260"/>
      <c r="C215" s="260"/>
      <c r="D215" s="261">
        <v>0.5</v>
      </c>
    </row>
  </sheetData>
  <mergeCells count="4">
    <mergeCell ref="A7:D8"/>
    <mergeCell ref="D2:H4"/>
    <mergeCell ref="A110:D111"/>
    <mergeCell ref="A56:F57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3073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85725</xdr:rowOff>
              </from>
              <to>
                <xdr:col>2</xdr:col>
                <xdr:colOff>142875</xdr:colOff>
                <xdr:row>4</xdr:row>
                <xdr:rowOff>95250</xdr:rowOff>
              </to>
            </anchor>
          </objectPr>
        </oleObject>
      </mc:Choice>
      <mc:Fallback>
        <oleObject progId="CorelDRAW.Graphic.12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31"/>
  <sheetViews>
    <sheetView topLeftCell="A34" zoomScale="40" zoomScaleNormal="40" workbookViewId="0">
      <selection activeCell="E77" sqref="E77"/>
    </sheetView>
  </sheetViews>
  <sheetFormatPr defaultRowHeight="15" x14ac:dyDescent="0.25"/>
  <cols>
    <col min="1" max="1" width="12.7109375" customWidth="1"/>
    <col min="8" max="8" width="12.7109375" customWidth="1"/>
    <col min="9" max="9" width="1.7109375" customWidth="1"/>
    <col min="10" max="10" width="12.7109375" customWidth="1"/>
    <col min="17" max="17" width="12.7109375" customWidth="1"/>
    <col min="18" max="18" width="1.7109375" customWidth="1"/>
    <col min="19" max="19" width="12.7109375" customWidth="1"/>
    <col min="26" max="26" width="12.7109375" customWidth="1"/>
    <col min="27" max="27" width="1.7109375" customWidth="1"/>
    <col min="28" max="28" width="12.7109375" customWidth="1"/>
    <col min="35" max="35" width="12.7109375" customWidth="1"/>
  </cols>
  <sheetData>
    <row r="1" spans="1:8" ht="11.1" customHeight="1" x14ac:dyDescent="0.3">
      <c r="A1" s="274"/>
      <c r="B1" s="274"/>
      <c r="C1" s="20"/>
      <c r="D1" s="21"/>
      <c r="E1" s="20"/>
      <c r="F1" s="20"/>
      <c r="G1" s="20"/>
      <c r="H1" s="20"/>
    </row>
    <row r="2" spans="1:8" ht="11.1" customHeight="1" x14ac:dyDescent="0.25">
      <c r="A2" s="274"/>
      <c r="B2" s="274"/>
      <c r="C2" s="11"/>
      <c r="D2" s="277" t="s">
        <v>116</v>
      </c>
      <c r="E2" s="277"/>
      <c r="F2" s="277"/>
      <c r="G2" s="277"/>
      <c r="H2" s="277"/>
    </row>
    <row r="3" spans="1:8" ht="11.1" customHeight="1" x14ac:dyDescent="0.25">
      <c r="A3" s="274"/>
      <c r="B3" s="274"/>
      <c r="C3" s="11"/>
      <c r="D3" s="277"/>
      <c r="E3" s="277"/>
      <c r="F3" s="277"/>
      <c r="G3" s="277"/>
      <c r="H3" s="277"/>
    </row>
    <row r="4" spans="1:8" ht="11.1" customHeight="1" x14ac:dyDescent="0.25">
      <c r="A4" s="274"/>
      <c r="B4" s="274"/>
      <c r="C4" s="11"/>
      <c r="D4" s="277"/>
      <c r="E4" s="277"/>
      <c r="F4" s="277"/>
      <c r="G4" s="277"/>
      <c r="H4" s="277"/>
    </row>
    <row r="5" spans="1:8" ht="11.1" customHeight="1" x14ac:dyDescent="0.25">
      <c r="A5" s="274"/>
      <c r="B5" s="274"/>
      <c r="C5" s="11"/>
      <c r="D5" s="11"/>
      <c r="E5" s="11"/>
      <c r="F5" s="11"/>
      <c r="G5" s="11"/>
      <c r="H5" s="11"/>
    </row>
    <row r="6" spans="1:8" ht="11.1" customHeight="1" x14ac:dyDescent="0.25">
      <c r="A6" s="22" t="s">
        <v>100</v>
      </c>
      <c r="B6" s="22"/>
      <c r="C6" s="23"/>
      <c r="D6" s="23"/>
      <c r="E6" s="79" t="str">
        <f>Assumptions!$G$122</f>
        <v>Bowling Alley</v>
      </c>
      <c r="F6" s="49"/>
      <c r="G6" s="80"/>
      <c r="H6" s="50"/>
    </row>
    <row r="7" spans="1:8" ht="11.1" customHeight="1" x14ac:dyDescent="0.25">
      <c r="A7" s="22" t="s">
        <v>0</v>
      </c>
      <c r="B7" s="23"/>
      <c r="C7" s="23"/>
      <c r="D7" s="23"/>
      <c r="E7" s="79" t="s">
        <v>136</v>
      </c>
      <c r="F7" s="49"/>
      <c r="G7" s="49"/>
      <c r="H7" s="51"/>
    </row>
    <row r="8" spans="1:8" ht="11.1" customHeight="1" x14ac:dyDescent="0.25">
      <c r="A8" s="22" t="s">
        <v>1</v>
      </c>
      <c r="B8" s="22"/>
      <c r="C8" s="23"/>
      <c r="D8" s="23"/>
      <c r="E8" s="81" t="str">
        <f>Assumptions!$A$160</f>
        <v>Area Wide</v>
      </c>
      <c r="F8" s="82"/>
      <c r="G8" s="83"/>
      <c r="H8" s="84"/>
    </row>
    <row r="9" spans="1:8" ht="11.1" customHeight="1" x14ac:dyDescent="0.25">
      <c r="A9" s="22" t="s">
        <v>2</v>
      </c>
      <c r="B9" s="22"/>
      <c r="C9" s="10"/>
      <c r="D9" s="23"/>
      <c r="E9" s="55">
        <f>SUM(C43:C54)</f>
        <v>2500</v>
      </c>
      <c r="F9" s="23" t="s">
        <v>3</v>
      </c>
      <c r="G9" s="25"/>
      <c r="H9" s="25"/>
    </row>
    <row r="10" spans="1:8" ht="11.1" customHeight="1" x14ac:dyDescent="0.25">
      <c r="A10" s="22"/>
      <c r="B10" s="23"/>
      <c r="C10" s="23"/>
      <c r="D10" s="56"/>
      <c r="E10" s="23"/>
      <c r="F10" s="25"/>
      <c r="G10" s="25"/>
      <c r="H10" s="25"/>
    </row>
    <row r="11" spans="1:8" ht="11.1" customHeight="1" x14ac:dyDescent="0.25">
      <c r="A11" s="27" t="s">
        <v>4</v>
      </c>
      <c r="B11" s="28"/>
      <c r="C11" s="28"/>
      <c r="D11" s="28"/>
      <c r="E11" s="28"/>
      <c r="F11" s="28"/>
      <c r="G11" s="28"/>
      <c r="H11" s="29"/>
    </row>
    <row r="12" spans="1:8" ht="11.1" customHeight="1" x14ac:dyDescent="0.25">
      <c r="A12" s="57" t="s">
        <v>5</v>
      </c>
      <c r="B12" s="58" t="s">
        <v>6</v>
      </c>
      <c r="C12" s="31"/>
      <c r="D12" s="32" t="s">
        <v>7</v>
      </c>
      <c r="E12" s="24">
        <f>Assumptions!$C$132</f>
        <v>700</v>
      </c>
      <c r="F12" s="32" t="s">
        <v>8</v>
      </c>
      <c r="G12" s="30"/>
      <c r="H12" s="33">
        <f t="shared" ref="H12:H23" si="0">C12*E12</f>
        <v>0</v>
      </c>
    </row>
    <row r="13" spans="1:8" ht="11.1" customHeight="1" x14ac:dyDescent="0.25">
      <c r="A13" s="57" t="s">
        <v>9</v>
      </c>
      <c r="B13" s="58" t="s">
        <v>10</v>
      </c>
      <c r="C13" s="31"/>
      <c r="D13" s="32" t="s">
        <v>7</v>
      </c>
      <c r="E13" s="24">
        <f>Assumptions!$C$133</f>
        <v>1400</v>
      </c>
      <c r="F13" s="32" t="s">
        <v>8</v>
      </c>
      <c r="G13" s="30"/>
      <c r="H13" s="33">
        <f t="shared" si="0"/>
        <v>0</v>
      </c>
    </row>
    <row r="14" spans="1:8" ht="11.1" customHeight="1" x14ac:dyDescent="0.25">
      <c r="A14" s="57" t="s">
        <v>11</v>
      </c>
      <c r="B14" s="58" t="s">
        <v>12</v>
      </c>
      <c r="C14" s="31"/>
      <c r="D14" s="32" t="s">
        <v>7</v>
      </c>
      <c r="E14" s="24">
        <f>Assumptions!$C$134</f>
        <v>2750</v>
      </c>
      <c r="F14" s="32" t="s">
        <v>8</v>
      </c>
      <c r="G14" s="30"/>
      <c r="H14" s="33">
        <f t="shared" si="0"/>
        <v>0</v>
      </c>
    </row>
    <row r="15" spans="1:8" ht="11.1" customHeight="1" x14ac:dyDescent="0.25">
      <c r="A15" s="57" t="s">
        <v>13</v>
      </c>
      <c r="B15" s="58" t="s">
        <v>14</v>
      </c>
      <c r="C15" s="31"/>
      <c r="D15" s="32" t="s">
        <v>7</v>
      </c>
      <c r="E15" s="24">
        <f>Assumptions!$C$135</f>
        <v>1800</v>
      </c>
      <c r="F15" s="32" t="s">
        <v>8</v>
      </c>
      <c r="G15" s="30"/>
      <c r="H15" s="33">
        <f t="shared" si="0"/>
        <v>0</v>
      </c>
    </row>
    <row r="16" spans="1:8" ht="11.1" customHeight="1" x14ac:dyDescent="0.25">
      <c r="A16" s="57" t="s">
        <v>15</v>
      </c>
      <c r="B16" s="58" t="s">
        <v>16</v>
      </c>
      <c r="C16" s="24"/>
      <c r="D16" s="32" t="s">
        <v>7</v>
      </c>
      <c r="E16" s="24">
        <f>Assumptions!$C$136</f>
        <v>1291</v>
      </c>
      <c r="F16" s="32" t="s">
        <v>8</v>
      </c>
      <c r="G16" s="30"/>
      <c r="H16" s="33">
        <f t="shared" si="0"/>
        <v>0</v>
      </c>
    </row>
    <row r="17" spans="1:8" ht="11.1" customHeight="1" x14ac:dyDescent="0.25">
      <c r="A17" s="59" t="s">
        <v>17</v>
      </c>
      <c r="B17" s="58" t="s">
        <v>18</v>
      </c>
      <c r="C17" s="24"/>
      <c r="D17" s="32" t="s">
        <v>7</v>
      </c>
      <c r="E17" s="24">
        <f>Assumptions!$C$137</f>
        <v>2500</v>
      </c>
      <c r="F17" s="32" t="s">
        <v>8</v>
      </c>
      <c r="G17" s="30"/>
      <c r="H17" s="33">
        <f t="shared" si="0"/>
        <v>0</v>
      </c>
    </row>
    <row r="18" spans="1:8" ht="11.1" customHeight="1" x14ac:dyDescent="0.25">
      <c r="A18" s="59" t="s">
        <v>19</v>
      </c>
      <c r="B18" s="58" t="s">
        <v>20</v>
      </c>
      <c r="C18" s="24"/>
      <c r="D18" s="32" t="s">
        <v>7</v>
      </c>
      <c r="E18" s="24">
        <f>Assumptions!$C$138</f>
        <v>1077</v>
      </c>
      <c r="F18" s="32" t="s">
        <v>8</v>
      </c>
      <c r="G18" s="30"/>
      <c r="H18" s="33">
        <f t="shared" si="0"/>
        <v>0</v>
      </c>
    </row>
    <row r="19" spans="1:8" ht="11.1" customHeight="1" x14ac:dyDescent="0.25">
      <c r="A19" s="57" t="s">
        <v>21</v>
      </c>
      <c r="B19" s="58" t="s">
        <v>22</v>
      </c>
      <c r="C19" s="40">
        <f>Assumptions!$C$122</f>
        <v>2500</v>
      </c>
      <c r="D19" s="32" t="s">
        <v>7</v>
      </c>
      <c r="E19" s="24">
        <f>Assumptions!$C$139</f>
        <v>1350</v>
      </c>
      <c r="F19" s="32" t="s">
        <v>8</v>
      </c>
      <c r="H19" s="33">
        <f t="shared" si="0"/>
        <v>3375000</v>
      </c>
    </row>
    <row r="20" spans="1:8" ht="11.1" customHeight="1" x14ac:dyDescent="0.25">
      <c r="A20" s="57" t="s">
        <v>52</v>
      </c>
      <c r="B20" s="58"/>
      <c r="C20" s="31"/>
      <c r="D20" s="32" t="s">
        <v>25</v>
      </c>
      <c r="E20" s="24">
        <f>Assumptions!$C$140</f>
        <v>400</v>
      </c>
      <c r="F20" s="32" t="s">
        <v>8</v>
      </c>
      <c r="G20" s="30"/>
      <c r="H20" s="33">
        <f t="shared" si="0"/>
        <v>0</v>
      </c>
    </row>
    <row r="21" spans="1:8" ht="11.1" customHeight="1" x14ac:dyDescent="0.25">
      <c r="A21" s="57" t="s">
        <v>23</v>
      </c>
      <c r="B21" s="86" t="s">
        <v>24</v>
      </c>
      <c r="C21" s="31"/>
      <c r="D21" s="32" t="s">
        <v>25</v>
      </c>
      <c r="E21" s="24">
        <f>Assumptions!$C$141</f>
        <v>1500</v>
      </c>
      <c r="F21" s="32" t="s">
        <v>8</v>
      </c>
      <c r="G21" s="30"/>
      <c r="H21" s="33">
        <f t="shared" si="0"/>
        <v>0</v>
      </c>
    </row>
    <row r="22" spans="1:8" ht="11.1" customHeight="1" x14ac:dyDescent="0.25">
      <c r="A22" s="57" t="s">
        <v>23</v>
      </c>
      <c r="B22" s="86" t="s">
        <v>24</v>
      </c>
      <c r="C22" s="31"/>
      <c r="D22" s="32" t="s">
        <v>25</v>
      </c>
      <c r="E22" s="24">
        <f>Assumptions!$C$142</f>
        <v>700</v>
      </c>
      <c r="F22" s="32" t="s">
        <v>8</v>
      </c>
      <c r="G22" s="30"/>
      <c r="H22" s="33">
        <f t="shared" si="0"/>
        <v>0</v>
      </c>
    </row>
    <row r="23" spans="1:8" ht="11.1" customHeight="1" x14ac:dyDescent="0.25">
      <c r="A23" s="57" t="s">
        <v>23</v>
      </c>
      <c r="B23" s="86" t="s">
        <v>24</v>
      </c>
      <c r="C23" s="31"/>
      <c r="D23" s="32" t="s">
        <v>25</v>
      </c>
      <c r="E23" s="24">
        <f>Assumptions!$C$143</f>
        <v>0</v>
      </c>
      <c r="F23" s="32" t="s">
        <v>8</v>
      </c>
      <c r="G23" s="30"/>
      <c r="H23" s="33">
        <f t="shared" si="0"/>
        <v>0</v>
      </c>
    </row>
    <row r="24" spans="1:8" ht="11.1" customHeight="1" x14ac:dyDescent="0.25">
      <c r="A24" s="60"/>
      <c r="B24" s="34"/>
      <c r="C24" s="28"/>
      <c r="D24" s="28"/>
      <c r="E24" s="28"/>
      <c r="F24" s="28"/>
      <c r="G24" s="28"/>
      <c r="H24" s="35"/>
    </row>
    <row r="25" spans="1:8" ht="11.1" customHeight="1" x14ac:dyDescent="0.25">
      <c r="A25" s="61" t="s">
        <v>4</v>
      </c>
      <c r="B25" s="28"/>
      <c r="C25" s="28"/>
      <c r="D25" s="28"/>
      <c r="E25" s="28"/>
      <c r="F25" s="28"/>
      <c r="G25" s="28"/>
      <c r="H25" s="38">
        <f>SUM(H12:H24)</f>
        <v>3375000</v>
      </c>
    </row>
    <row r="26" spans="1:8" ht="11.1" customHeight="1" x14ac:dyDescent="0.25">
      <c r="A26" s="62"/>
      <c r="B26" s="32"/>
      <c r="C26" s="63"/>
      <c r="D26" s="32"/>
      <c r="E26" s="30"/>
      <c r="F26" s="32"/>
      <c r="G26" s="30"/>
      <c r="H26" s="64"/>
    </row>
    <row r="27" spans="1:8" ht="11.1" customHeight="1" x14ac:dyDescent="0.25">
      <c r="A27" s="61" t="s">
        <v>26</v>
      </c>
      <c r="B27" s="28"/>
      <c r="C27" s="28"/>
      <c r="D27" s="28"/>
      <c r="E27" s="28"/>
      <c r="F27" s="28"/>
      <c r="G27" s="28"/>
      <c r="H27" s="37"/>
    </row>
    <row r="28" spans="1:8" ht="11.1" customHeight="1" x14ac:dyDescent="0.25">
      <c r="A28" s="65" t="s">
        <v>27</v>
      </c>
      <c r="B28" s="66" t="s">
        <v>28</v>
      </c>
      <c r="C28" s="63"/>
      <c r="D28" s="32"/>
      <c r="E28" s="30"/>
      <c r="F28" s="32"/>
      <c r="G28" s="30"/>
      <c r="H28" s="64"/>
    </row>
    <row r="29" spans="1:8" ht="11.1" customHeight="1" x14ac:dyDescent="0.25">
      <c r="A29" s="57" t="s">
        <v>5</v>
      </c>
      <c r="B29" s="67">
        <f>Assumptions!$D$115</f>
        <v>2</v>
      </c>
      <c r="C29" s="31">
        <f>C12*B29</f>
        <v>0</v>
      </c>
      <c r="D29" s="32" t="s">
        <v>7</v>
      </c>
      <c r="E29" s="24"/>
      <c r="F29" s="32" t="s">
        <v>8</v>
      </c>
      <c r="G29" s="30"/>
      <c r="H29" s="33">
        <f t="shared" ref="H29:H40" si="1">C29*E29</f>
        <v>0</v>
      </c>
    </row>
    <row r="30" spans="1:8" ht="11.1" customHeight="1" x14ac:dyDescent="0.25">
      <c r="A30" s="57" t="s">
        <v>9</v>
      </c>
      <c r="B30" s="67">
        <f>Assumptions!$D$116</f>
        <v>2</v>
      </c>
      <c r="C30" s="31">
        <f t="shared" ref="C30:C40" si="2">C13*B30</f>
        <v>0</v>
      </c>
      <c r="D30" s="32" t="s">
        <v>7</v>
      </c>
      <c r="E30" s="24"/>
      <c r="F30" s="32" t="s">
        <v>8</v>
      </c>
      <c r="G30" s="30"/>
      <c r="H30" s="33">
        <f t="shared" si="1"/>
        <v>0</v>
      </c>
    </row>
    <row r="31" spans="1:8" ht="11.1" customHeight="1" x14ac:dyDescent="0.25">
      <c r="A31" s="57" t="s">
        <v>11</v>
      </c>
      <c r="B31" s="67">
        <f>Assumptions!$D$117</f>
        <v>3</v>
      </c>
      <c r="C31" s="31">
        <f t="shared" si="2"/>
        <v>0</v>
      </c>
      <c r="D31" s="32" t="s">
        <v>7</v>
      </c>
      <c r="E31" s="24"/>
      <c r="F31" s="32" t="s">
        <v>8</v>
      </c>
      <c r="G31" s="30"/>
      <c r="H31" s="33">
        <f t="shared" si="1"/>
        <v>0</v>
      </c>
    </row>
    <row r="32" spans="1:8" ht="11.1" customHeight="1" x14ac:dyDescent="0.25">
      <c r="A32" s="57" t="s">
        <v>13</v>
      </c>
      <c r="B32" s="67">
        <f>Assumptions!$D$118</f>
        <v>1.5</v>
      </c>
      <c r="C32" s="31">
        <f t="shared" si="2"/>
        <v>0</v>
      </c>
      <c r="D32" s="32" t="s">
        <v>7</v>
      </c>
      <c r="E32" s="24"/>
      <c r="F32" s="32" t="s">
        <v>8</v>
      </c>
      <c r="G32" s="30"/>
      <c r="H32" s="33">
        <f t="shared" si="1"/>
        <v>0</v>
      </c>
    </row>
    <row r="33" spans="1:8" ht="11.1" customHeight="1" x14ac:dyDescent="0.25">
      <c r="A33" s="57" t="s">
        <v>15</v>
      </c>
      <c r="B33" s="67">
        <f>Assumptions!$D$119</f>
        <v>1.5</v>
      </c>
      <c r="C33" s="31">
        <f t="shared" si="2"/>
        <v>0</v>
      </c>
      <c r="D33" s="32" t="s">
        <v>7</v>
      </c>
      <c r="E33" s="24"/>
      <c r="F33" s="32" t="s">
        <v>8</v>
      </c>
      <c r="G33" s="30"/>
      <c r="H33" s="33">
        <f t="shared" si="1"/>
        <v>0</v>
      </c>
    </row>
    <row r="34" spans="1:8" ht="11.1" customHeight="1" x14ac:dyDescent="0.25">
      <c r="A34" s="59" t="s">
        <v>17</v>
      </c>
      <c r="B34" s="67">
        <f>Assumptions!$D$120</f>
        <v>2</v>
      </c>
      <c r="C34" s="31">
        <f t="shared" si="2"/>
        <v>0</v>
      </c>
      <c r="D34" s="32" t="s">
        <v>7</v>
      </c>
      <c r="E34" s="24"/>
      <c r="F34" s="32" t="s">
        <v>8</v>
      </c>
      <c r="G34" s="30"/>
      <c r="H34" s="33">
        <f t="shared" si="1"/>
        <v>0</v>
      </c>
    </row>
    <row r="35" spans="1:8" ht="11.1" customHeight="1" x14ac:dyDescent="0.25">
      <c r="A35" s="59" t="s">
        <v>19</v>
      </c>
      <c r="B35" s="67">
        <f>Assumptions!$D$121</f>
        <v>1.5</v>
      </c>
      <c r="C35" s="31">
        <f t="shared" si="2"/>
        <v>0</v>
      </c>
      <c r="D35" s="32" t="s">
        <v>7</v>
      </c>
      <c r="E35" s="24"/>
      <c r="F35" s="32" t="s">
        <v>8</v>
      </c>
      <c r="G35" s="30"/>
      <c r="H35" s="33">
        <f t="shared" si="1"/>
        <v>0</v>
      </c>
    </row>
    <row r="36" spans="1:8" ht="11.1" customHeight="1" x14ac:dyDescent="0.25">
      <c r="A36" s="57" t="s">
        <v>21</v>
      </c>
      <c r="B36" s="67">
        <f>Assumptions!$D$122</f>
        <v>3</v>
      </c>
      <c r="C36" s="31">
        <f t="shared" si="2"/>
        <v>7500</v>
      </c>
      <c r="D36" s="32" t="s">
        <v>7</v>
      </c>
      <c r="E36" s="24">
        <f>(Assumptions!D206+(Assumptions!D204-Assumptions!D206)*Assumptions!D215)/10000</f>
        <v>28.5</v>
      </c>
      <c r="F36" s="32" t="s">
        <v>8</v>
      </c>
      <c r="H36" s="33">
        <f t="shared" si="1"/>
        <v>213750</v>
      </c>
    </row>
    <row r="37" spans="1:8" ht="11.1" customHeight="1" x14ac:dyDescent="0.25">
      <c r="A37" s="68" t="s">
        <v>52</v>
      </c>
      <c r="B37" s="67">
        <f>Assumptions!$D$123</f>
        <v>2</v>
      </c>
      <c r="C37" s="31">
        <f t="shared" si="2"/>
        <v>0</v>
      </c>
      <c r="D37" s="32" t="s">
        <v>25</v>
      </c>
      <c r="E37" s="24"/>
      <c r="F37" s="32" t="s">
        <v>8</v>
      </c>
      <c r="G37" s="30"/>
      <c r="H37" s="33">
        <f t="shared" si="1"/>
        <v>0</v>
      </c>
    </row>
    <row r="38" spans="1:8" ht="11.1" customHeight="1" x14ac:dyDescent="0.25">
      <c r="A38" s="68" t="str">
        <f>B21</f>
        <v>Blank</v>
      </c>
      <c r="B38" s="67">
        <f>Assumptions!$D$124</f>
        <v>2</v>
      </c>
      <c r="C38" s="31">
        <f t="shared" si="2"/>
        <v>0</v>
      </c>
      <c r="D38" s="32" t="s">
        <v>25</v>
      </c>
      <c r="E38" s="24"/>
      <c r="F38" s="32" t="s">
        <v>8</v>
      </c>
      <c r="G38" s="30"/>
      <c r="H38" s="33">
        <f t="shared" si="1"/>
        <v>0</v>
      </c>
    </row>
    <row r="39" spans="1:8" ht="11.1" customHeight="1" x14ac:dyDescent="0.25">
      <c r="A39" s="68" t="str">
        <f>B22</f>
        <v>Blank</v>
      </c>
      <c r="B39" s="67">
        <f>Assumptions!$D$125</f>
        <v>2</v>
      </c>
      <c r="C39" s="31">
        <f t="shared" si="2"/>
        <v>0</v>
      </c>
      <c r="D39" s="32" t="s">
        <v>25</v>
      </c>
      <c r="E39" s="24"/>
      <c r="F39" s="32" t="s">
        <v>8</v>
      </c>
      <c r="G39" s="30"/>
      <c r="H39" s="33">
        <f t="shared" si="1"/>
        <v>0</v>
      </c>
    </row>
    <row r="40" spans="1:8" ht="11.1" customHeight="1" x14ac:dyDescent="0.25">
      <c r="A40" s="68" t="str">
        <f>B23</f>
        <v>Blank</v>
      </c>
      <c r="B40" s="67">
        <f>Assumptions!$D$126</f>
        <v>0</v>
      </c>
      <c r="C40" s="31">
        <f t="shared" si="2"/>
        <v>0</v>
      </c>
      <c r="D40" s="32" t="s">
        <v>25</v>
      </c>
      <c r="E40" s="24"/>
      <c r="F40" s="32" t="s">
        <v>8</v>
      </c>
      <c r="G40" s="30"/>
      <c r="H40" s="33">
        <f t="shared" si="1"/>
        <v>0</v>
      </c>
    </row>
    <row r="41" spans="1:8" ht="11.1" customHeight="1" x14ac:dyDescent="0.25">
      <c r="A41" s="61" t="s">
        <v>29</v>
      </c>
      <c r="B41" s="34"/>
      <c r="C41" s="69"/>
      <c r="D41" s="34"/>
      <c r="E41" s="28" t="s">
        <v>126</v>
      </c>
      <c r="F41" s="34"/>
      <c r="G41" s="39">
        <f>IF(SUM(H29:H40)&lt;250000,1%,IF(SUM(H29:H40)&lt;500000,3%,IF(SUM(H29:H40)&gt;500000,4%)))</f>
        <v>0.01</v>
      </c>
      <c r="H41" s="70">
        <f>SUM(H29:H40)*G41</f>
        <v>2137.5</v>
      </c>
    </row>
    <row r="42" spans="1:8" ht="11.1" customHeight="1" x14ac:dyDescent="0.25">
      <c r="A42" s="65"/>
      <c r="B42" s="66" t="s">
        <v>30</v>
      </c>
      <c r="C42" s="63"/>
      <c r="D42" s="32"/>
      <c r="E42" s="30"/>
      <c r="F42" s="32"/>
      <c r="G42" s="30"/>
      <c r="H42" s="64"/>
    </row>
    <row r="43" spans="1:8" ht="11.1" customHeight="1" x14ac:dyDescent="0.25">
      <c r="A43" s="57" t="s">
        <v>5</v>
      </c>
      <c r="B43" s="71">
        <f>Assumptions!$E$115</f>
        <v>1</v>
      </c>
      <c r="C43" s="31">
        <f>C12*B43</f>
        <v>0</v>
      </c>
      <c r="D43" s="32" t="s">
        <v>7</v>
      </c>
      <c r="E43" s="24">
        <f>Assumptions!$F$115</f>
        <v>782</v>
      </c>
      <c r="F43" s="32" t="s">
        <v>8</v>
      </c>
      <c r="G43" s="30"/>
      <c r="H43" s="33">
        <f>C43*E43</f>
        <v>0</v>
      </c>
    </row>
    <row r="44" spans="1:8" ht="11.1" customHeight="1" x14ac:dyDescent="0.25">
      <c r="A44" s="57" t="s">
        <v>9</v>
      </c>
      <c r="B44" s="71">
        <f>Assumptions!$E$116</f>
        <v>1.2</v>
      </c>
      <c r="C44" s="31">
        <f t="shared" ref="C44:C53" si="3">C13*B44</f>
        <v>0</v>
      </c>
      <c r="D44" s="32" t="s">
        <v>7</v>
      </c>
      <c r="E44" s="24">
        <f>Assumptions!$F$116</f>
        <v>1624</v>
      </c>
      <c r="F44" s="32" t="s">
        <v>8</v>
      </c>
      <c r="G44" s="30"/>
      <c r="H44" s="33">
        <f t="shared" ref="H44:H54" si="4">C44*E44</f>
        <v>0</v>
      </c>
    </row>
    <row r="45" spans="1:8" ht="11.1" customHeight="1" x14ac:dyDescent="0.25">
      <c r="A45" s="57" t="s">
        <v>11</v>
      </c>
      <c r="B45" s="71">
        <f>Assumptions!$E$117</f>
        <v>1</v>
      </c>
      <c r="C45" s="31">
        <f t="shared" si="3"/>
        <v>0</v>
      </c>
      <c r="D45" s="32" t="s">
        <v>7</v>
      </c>
      <c r="E45" s="24">
        <f>Assumptions!$F$117</f>
        <v>1169</v>
      </c>
      <c r="F45" s="32" t="s">
        <v>8</v>
      </c>
      <c r="G45" s="30"/>
      <c r="H45" s="33">
        <f t="shared" si="4"/>
        <v>0</v>
      </c>
    </row>
    <row r="46" spans="1:8" ht="11.1" customHeight="1" x14ac:dyDescent="0.25">
      <c r="A46" s="57" t="s">
        <v>13</v>
      </c>
      <c r="B46" s="71">
        <f>Assumptions!$E$118</f>
        <v>1</v>
      </c>
      <c r="C46" s="31">
        <f t="shared" si="3"/>
        <v>0</v>
      </c>
      <c r="D46" s="32" t="s">
        <v>7</v>
      </c>
      <c r="E46" s="24">
        <f>Assumptions!$F$118</f>
        <v>1028</v>
      </c>
      <c r="F46" s="32" t="s">
        <v>8</v>
      </c>
      <c r="G46" s="30"/>
      <c r="H46" s="33">
        <f t="shared" si="4"/>
        <v>0</v>
      </c>
    </row>
    <row r="47" spans="1:8" ht="11.1" customHeight="1" x14ac:dyDescent="0.25">
      <c r="A47" s="57" t="s">
        <v>15</v>
      </c>
      <c r="B47" s="71">
        <f>Assumptions!$E$119</f>
        <v>1.2</v>
      </c>
      <c r="C47" s="31">
        <f t="shared" si="3"/>
        <v>0</v>
      </c>
      <c r="D47" s="32" t="s">
        <v>7</v>
      </c>
      <c r="E47" s="24">
        <f>Assumptions!$F$119</f>
        <v>1415</v>
      </c>
      <c r="F47" s="32" t="s">
        <v>8</v>
      </c>
      <c r="G47" s="30"/>
      <c r="H47" s="33">
        <f t="shared" si="4"/>
        <v>0</v>
      </c>
    </row>
    <row r="48" spans="1:8" ht="11.1" customHeight="1" x14ac:dyDescent="0.25">
      <c r="A48" s="59" t="s">
        <v>17</v>
      </c>
      <c r="B48" s="71">
        <f>Assumptions!$E$120</f>
        <v>1.2</v>
      </c>
      <c r="C48" s="31">
        <f t="shared" si="3"/>
        <v>0</v>
      </c>
      <c r="D48" s="32" t="s">
        <v>7</v>
      </c>
      <c r="E48" s="24">
        <f>Assumptions!$F$120</f>
        <v>1597</v>
      </c>
      <c r="F48" s="32" t="s">
        <v>8</v>
      </c>
      <c r="G48" s="30"/>
      <c r="H48" s="33">
        <f t="shared" si="4"/>
        <v>0</v>
      </c>
    </row>
    <row r="49" spans="1:8" ht="11.1" customHeight="1" x14ac:dyDescent="0.25">
      <c r="A49" s="59" t="s">
        <v>19</v>
      </c>
      <c r="B49" s="71">
        <f>Assumptions!$E$121</f>
        <v>1</v>
      </c>
      <c r="C49" s="31">
        <f t="shared" si="3"/>
        <v>0</v>
      </c>
      <c r="D49" s="32" t="s">
        <v>7</v>
      </c>
      <c r="E49" s="24">
        <f>Assumptions!$F$121</f>
        <v>2758</v>
      </c>
      <c r="F49" s="32" t="s">
        <v>8</v>
      </c>
      <c r="G49" s="30"/>
      <c r="H49" s="33">
        <f t="shared" si="4"/>
        <v>0</v>
      </c>
    </row>
    <row r="50" spans="1:8" ht="11.1" customHeight="1" x14ac:dyDescent="0.25">
      <c r="A50" s="57" t="s">
        <v>21</v>
      </c>
      <c r="B50" s="71">
        <f>Assumptions!$E$122</f>
        <v>1</v>
      </c>
      <c r="C50" s="31">
        <f t="shared" si="3"/>
        <v>2500</v>
      </c>
      <c r="D50" s="32" t="s">
        <v>7</v>
      </c>
      <c r="E50" s="24">
        <f>Assumptions!$F$122</f>
        <v>1110</v>
      </c>
      <c r="F50" s="32" t="s">
        <v>8</v>
      </c>
      <c r="H50" s="33">
        <f t="shared" si="4"/>
        <v>2775000</v>
      </c>
    </row>
    <row r="51" spans="1:8" ht="11.1" customHeight="1" x14ac:dyDescent="0.25">
      <c r="A51" s="59" t="s">
        <v>52</v>
      </c>
      <c r="B51" s="71">
        <f>Assumptions!$E$123</f>
        <v>1</v>
      </c>
      <c r="C51" s="31">
        <f t="shared" si="3"/>
        <v>0</v>
      </c>
      <c r="D51" s="32" t="s">
        <v>25</v>
      </c>
      <c r="E51" s="24">
        <f>Assumptions!$F$123</f>
        <v>830</v>
      </c>
      <c r="F51" s="32" t="s">
        <v>8</v>
      </c>
      <c r="G51" s="30"/>
      <c r="H51" s="33">
        <f t="shared" si="4"/>
        <v>0</v>
      </c>
    </row>
    <row r="52" spans="1:8" ht="11.1" customHeight="1" x14ac:dyDescent="0.25">
      <c r="A52" s="59" t="str">
        <f>B21</f>
        <v>Blank</v>
      </c>
      <c r="B52" s="71">
        <f>Assumptions!$E$124</f>
        <v>1</v>
      </c>
      <c r="C52" s="31">
        <f t="shared" si="3"/>
        <v>0</v>
      </c>
      <c r="D52" s="32" t="s">
        <v>25</v>
      </c>
      <c r="E52" s="24"/>
      <c r="F52" s="32" t="s">
        <v>8</v>
      </c>
      <c r="G52" s="30"/>
      <c r="H52" s="33">
        <f t="shared" si="4"/>
        <v>0</v>
      </c>
    </row>
    <row r="53" spans="1:8" ht="11.1" customHeight="1" x14ac:dyDescent="0.25">
      <c r="A53" s="59" t="str">
        <f>B22</f>
        <v>Blank</v>
      </c>
      <c r="B53" s="71">
        <f>Assumptions!$E$125</f>
        <v>1</v>
      </c>
      <c r="C53" s="31">
        <f t="shared" si="3"/>
        <v>0</v>
      </c>
      <c r="D53" s="32" t="s">
        <v>25</v>
      </c>
      <c r="E53" s="24"/>
      <c r="F53" s="32" t="s">
        <v>8</v>
      </c>
      <c r="G53" s="30"/>
      <c r="H53" s="33">
        <f t="shared" si="4"/>
        <v>0</v>
      </c>
    </row>
    <row r="54" spans="1:8" ht="11.1" customHeight="1" x14ac:dyDescent="0.25">
      <c r="A54" s="59" t="str">
        <f>B23</f>
        <v>Blank</v>
      </c>
      <c r="B54" s="71">
        <f>Assumptions!$E$126</f>
        <v>0</v>
      </c>
      <c r="C54" s="31">
        <f>C23*B54</f>
        <v>0</v>
      </c>
      <c r="D54" s="32" t="s">
        <v>25</v>
      </c>
      <c r="E54" s="24"/>
      <c r="F54" s="32" t="s">
        <v>8</v>
      </c>
      <c r="G54" s="30"/>
      <c r="H54" s="33">
        <f t="shared" si="4"/>
        <v>0</v>
      </c>
    </row>
    <row r="55" spans="1:8" ht="11.1" customHeight="1" x14ac:dyDescent="0.25">
      <c r="A55" s="72"/>
      <c r="B55" s="72"/>
      <c r="C55" s="72"/>
      <c r="D55" s="34"/>
      <c r="E55" s="72"/>
      <c r="F55" s="72"/>
      <c r="G55" s="72"/>
      <c r="H55" s="72"/>
    </row>
    <row r="56" spans="1:8" ht="11.1" customHeight="1" x14ac:dyDescent="0.25">
      <c r="A56" s="59" t="s">
        <v>31</v>
      </c>
      <c r="B56" s="10"/>
      <c r="E56" s="73">
        <f>Assumptions!$E$147</f>
        <v>0</v>
      </c>
      <c r="F56" s="32" t="s">
        <v>32</v>
      </c>
      <c r="H56" s="33">
        <f>SUM(C43:C54)*E56</f>
        <v>0</v>
      </c>
    </row>
    <row r="57" spans="1:8" ht="11.1" customHeight="1" x14ac:dyDescent="0.25">
      <c r="A57" s="59" t="s">
        <v>33</v>
      </c>
      <c r="B57" s="23"/>
      <c r="C57" s="30"/>
      <c r="D57" s="30"/>
      <c r="E57" s="85">
        <f>Assumptions!$E$148</f>
        <v>0.08</v>
      </c>
      <c r="F57" s="32" t="s">
        <v>34</v>
      </c>
      <c r="G57" s="30"/>
      <c r="H57" s="33">
        <f>SUM(H43:H54)*E57</f>
        <v>222000</v>
      </c>
    </row>
    <row r="58" spans="1:8" ht="11.1" customHeight="1" x14ac:dyDescent="0.25">
      <c r="A58" s="59" t="s">
        <v>35</v>
      </c>
      <c r="B58" s="23"/>
      <c r="C58" s="30"/>
      <c r="D58" s="30"/>
      <c r="E58" s="85">
        <f>Assumptions!$E$149</f>
        <v>5.0000000000000001E-3</v>
      </c>
      <c r="F58" s="32" t="s">
        <v>36</v>
      </c>
      <c r="G58" s="30"/>
      <c r="H58" s="33">
        <f>H25*E58</f>
        <v>16875</v>
      </c>
    </row>
    <row r="59" spans="1:8" ht="11.1" customHeight="1" x14ac:dyDescent="0.25">
      <c r="A59" s="59" t="s">
        <v>37</v>
      </c>
      <c r="B59" s="23"/>
      <c r="C59" s="30"/>
      <c r="D59" s="30"/>
      <c r="E59" s="85">
        <f>Assumptions!$E$150</f>
        <v>6.0000000000000001E-3</v>
      </c>
      <c r="F59" s="32" t="s">
        <v>34</v>
      </c>
      <c r="G59" s="30"/>
      <c r="H59" s="33">
        <f>SUM(H43:H54)*E59</f>
        <v>16650</v>
      </c>
    </row>
    <row r="60" spans="1:8" ht="11.1" customHeight="1" x14ac:dyDescent="0.25">
      <c r="A60" s="59" t="s">
        <v>38</v>
      </c>
      <c r="B60" s="23"/>
      <c r="C60" s="30"/>
      <c r="D60" s="30"/>
      <c r="E60" s="85">
        <f>Assumptions!$E$151</f>
        <v>0.01</v>
      </c>
      <c r="F60" s="32" t="s">
        <v>36</v>
      </c>
      <c r="G60" s="30"/>
      <c r="H60" s="33">
        <f>SUM(H12:H17)*E60+H19*E60</f>
        <v>33750</v>
      </c>
    </row>
    <row r="61" spans="1:8" ht="11.1" customHeight="1" x14ac:dyDescent="0.25">
      <c r="A61" s="59" t="s">
        <v>39</v>
      </c>
      <c r="B61" s="23"/>
      <c r="C61" s="41"/>
      <c r="D61" s="30"/>
      <c r="E61" s="85">
        <f>Assumptions!$E$152</f>
        <v>0.05</v>
      </c>
      <c r="F61" s="32" t="s">
        <v>34</v>
      </c>
      <c r="G61" s="30"/>
      <c r="H61" s="33">
        <f>SUM(H43:H54)*E61</f>
        <v>138750</v>
      </c>
    </row>
    <row r="62" spans="1:8" ht="11.1" customHeight="1" x14ac:dyDescent="0.25">
      <c r="A62" s="59" t="s">
        <v>40</v>
      </c>
      <c r="B62" s="10"/>
      <c r="E62" s="40">
        <f>Assumptions!$E$153</f>
        <v>10</v>
      </c>
      <c r="F62" s="32" t="s">
        <v>133</v>
      </c>
      <c r="H62" s="36">
        <f>C19*E62</f>
        <v>25000</v>
      </c>
    </row>
    <row r="63" spans="1:8" ht="11.1" customHeight="1" x14ac:dyDescent="0.25">
      <c r="A63" s="59" t="s">
        <v>42</v>
      </c>
      <c r="B63" s="23"/>
      <c r="C63" s="39">
        <f>Assumptions!$C$154</f>
        <v>0.05</v>
      </c>
      <c r="D63" s="31">
        <f>Assumptions!$D$154</f>
        <v>12</v>
      </c>
      <c r="E63" s="74" t="s">
        <v>43</v>
      </c>
      <c r="F63" s="24">
        <f>Assumptions!$G$154</f>
        <v>3</v>
      </c>
      <c r="G63" s="74" t="s">
        <v>88</v>
      </c>
      <c r="H63" s="33">
        <f>(((SUM(H29:H41)*POWER((1+C63/12),((D63+F63)/12)*12))-SUM(H29:H41))   +     ((((SUM(H43:H62)*POWER((1+C63/12),((D63+F63)/12)*12))-SUM(H43:H62))*0.5)))</f>
        <v>117765.49393264935</v>
      </c>
    </row>
    <row r="64" spans="1:8" ht="11.1" customHeight="1" x14ac:dyDescent="0.25">
      <c r="A64" s="59" t="s">
        <v>44</v>
      </c>
      <c r="B64" s="23"/>
      <c r="C64" s="39">
        <f>Assumptions!$C$155</f>
        <v>0.01</v>
      </c>
      <c r="D64" s="32" t="s">
        <v>45</v>
      </c>
      <c r="E64" s="30"/>
      <c r="F64" s="30"/>
      <c r="G64" s="30"/>
      <c r="H64" s="33">
        <f>SUM(H29:H62)*C64</f>
        <v>34439.125</v>
      </c>
    </row>
    <row r="65" spans="1:8" ht="11.1" customHeight="1" x14ac:dyDescent="0.25">
      <c r="A65" s="59" t="s">
        <v>46</v>
      </c>
      <c r="B65" s="23"/>
      <c r="C65" s="30"/>
      <c r="D65" s="39">
        <f>Assumptions!$D$156</f>
        <v>0.17499999999999999</v>
      </c>
      <c r="E65" s="32" t="s">
        <v>47</v>
      </c>
      <c r="F65" s="30"/>
      <c r="G65" s="30"/>
      <c r="H65" s="33">
        <f>H25*D65</f>
        <v>590625</v>
      </c>
    </row>
    <row r="66" spans="1:8" ht="11.1" customHeight="1" x14ac:dyDescent="0.25">
      <c r="A66" s="61" t="s">
        <v>48</v>
      </c>
      <c r="B66" s="28"/>
      <c r="C66" s="28"/>
      <c r="D66" s="28"/>
      <c r="E66" s="28"/>
      <c r="F66" s="28"/>
      <c r="G66" s="28"/>
      <c r="H66" s="38">
        <f>SUM(H29:H65)</f>
        <v>4186742.1189326495</v>
      </c>
    </row>
    <row r="67" spans="1:8" ht="11.1" customHeight="1" x14ac:dyDescent="0.25">
      <c r="A67" s="75"/>
      <c r="B67" s="30"/>
      <c r="C67" s="30"/>
      <c r="D67" s="30"/>
      <c r="E67" s="30"/>
      <c r="F67" s="30"/>
      <c r="G67" s="30"/>
      <c r="H67" s="76"/>
    </row>
    <row r="68" spans="1:8" ht="11.1" customHeight="1" x14ac:dyDescent="0.25">
      <c r="A68" s="77" t="s">
        <v>49</v>
      </c>
      <c r="B68" s="42"/>
      <c r="C68" s="42"/>
      <c r="D68" s="42"/>
      <c r="E68" s="42"/>
      <c r="F68" s="42"/>
      <c r="G68" s="42"/>
      <c r="H68" s="43">
        <f>H25-H66</f>
        <v>-811742.11893264949</v>
      </c>
    </row>
    <row r="69" spans="1:8" ht="11.1" customHeight="1" x14ac:dyDescent="0.25">
      <c r="A69" s="77" t="s">
        <v>50</v>
      </c>
      <c r="B69" s="42"/>
      <c r="C69" s="42"/>
      <c r="D69" s="42"/>
      <c r="E69" s="42"/>
      <c r="F69" s="42"/>
      <c r="G69" s="42"/>
      <c r="H69" s="78">
        <f>H68/E9</f>
        <v>-324.69684757305981</v>
      </c>
    </row>
    <row r="70" spans="1:8" ht="11.1" customHeight="1" x14ac:dyDescent="0.25"/>
    <row r="71" spans="1:8" ht="11.1" customHeight="1" x14ac:dyDescent="0.3">
      <c r="A71" s="274"/>
      <c r="B71" s="274"/>
      <c r="C71" s="20"/>
      <c r="D71" s="21"/>
      <c r="E71" s="20"/>
      <c r="F71" s="20"/>
      <c r="G71" s="20"/>
      <c r="H71" s="20"/>
    </row>
    <row r="72" spans="1:8" ht="11.1" customHeight="1" x14ac:dyDescent="0.25">
      <c r="A72" s="274"/>
      <c r="B72" s="274"/>
      <c r="C72" s="11"/>
      <c r="D72" s="277" t="s">
        <v>116</v>
      </c>
      <c r="E72" s="277"/>
      <c r="F72" s="277"/>
      <c r="G72" s="277"/>
      <c r="H72" s="277"/>
    </row>
    <row r="73" spans="1:8" ht="11.1" customHeight="1" x14ac:dyDescent="0.25">
      <c r="A73" s="274"/>
      <c r="B73" s="274"/>
      <c r="C73" s="11"/>
      <c r="D73" s="277"/>
      <c r="E73" s="277"/>
      <c r="F73" s="277"/>
      <c r="G73" s="277"/>
      <c r="H73" s="277"/>
    </row>
    <row r="74" spans="1:8" ht="11.1" customHeight="1" x14ac:dyDescent="0.25">
      <c r="A74" s="274"/>
      <c r="B74" s="274"/>
      <c r="C74" s="11"/>
      <c r="D74" s="277"/>
      <c r="E74" s="277"/>
      <c r="F74" s="277"/>
      <c r="G74" s="277"/>
      <c r="H74" s="277"/>
    </row>
    <row r="75" spans="1:8" ht="11.1" customHeight="1" x14ac:dyDescent="0.25">
      <c r="A75" s="274"/>
      <c r="B75" s="274"/>
      <c r="C75" s="11"/>
      <c r="D75" s="11"/>
      <c r="E75" s="11"/>
      <c r="F75" s="11"/>
      <c r="G75" s="11"/>
      <c r="H75" s="11"/>
    </row>
    <row r="76" spans="1:8" ht="11.1" customHeight="1" x14ac:dyDescent="0.25">
      <c r="A76" s="22" t="s">
        <v>100</v>
      </c>
      <c r="B76" s="22"/>
      <c r="C76" s="23"/>
      <c r="D76" s="23"/>
      <c r="E76" s="79" t="str">
        <f>Assumptions!$G$122</f>
        <v>Bowling Alley</v>
      </c>
      <c r="F76" s="49"/>
      <c r="G76" s="80"/>
      <c r="H76" s="50"/>
    </row>
    <row r="77" spans="1:8" ht="11.1" customHeight="1" x14ac:dyDescent="0.25">
      <c r="A77" s="22" t="s">
        <v>0</v>
      </c>
      <c r="B77" s="23"/>
      <c r="C77" s="23"/>
      <c r="D77" s="23"/>
      <c r="E77" s="79" t="s">
        <v>135</v>
      </c>
      <c r="F77" s="49"/>
      <c r="G77" s="49"/>
      <c r="H77" s="51"/>
    </row>
    <row r="78" spans="1:8" ht="11.1" customHeight="1" x14ac:dyDescent="0.25">
      <c r="A78" s="22" t="s">
        <v>1</v>
      </c>
      <c r="B78" s="22"/>
      <c r="C78" s="23"/>
      <c r="D78" s="23"/>
      <c r="E78" s="81" t="str">
        <f>Assumptions!$A$160</f>
        <v>Area Wide</v>
      </c>
      <c r="F78" s="82"/>
      <c r="G78" s="83"/>
      <c r="H78" s="84"/>
    </row>
    <row r="79" spans="1:8" ht="11.1" customHeight="1" x14ac:dyDescent="0.25">
      <c r="A79" s="22" t="s">
        <v>2</v>
      </c>
      <c r="B79" s="22"/>
      <c r="C79" s="10"/>
      <c r="D79" s="23"/>
      <c r="E79" s="55">
        <f>SUM(C113:C124)</f>
        <v>2500</v>
      </c>
      <c r="F79" s="23" t="s">
        <v>3</v>
      </c>
      <c r="G79" s="25"/>
      <c r="H79" s="25"/>
    </row>
    <row r="80" spans="1:8" ht="11.1" customHeight="1" x14ac:dyDescent="0.25">
      <c r="A80" s="22"/>
      <c r="B80" s="23"/>
      <c r="C80" s="23"/>
      <c r="D80" s="56"/>
      <c r="E80" s="23"/>
      <c r="F80" s="25"/>
      <c r="G80" s="25"/>
      <c r="H80" s="25"/>
    </row>
    <row r="81" spans="1:8" ht="11.1" customHeight="1" x14ac:dyDescent="0.25">
      <c r="A81" s="27" t="s">
        <v>4</v>
      </c>
      <c r="B81" s="28"/>
      <c r="C81" s="28"/>
      <c r="D81" s="28"/>
      <c r="E81" s="28"/>
      <c r="F81" s="28"/>
      <c r="G81" s="28"/>
      <c r="H81" s="29"/>
    </row>
    <row r="82" spans="1:8" ht="11.1" customHeight="1" x14ac:dyDescent="0.25">
      <c r="A82" s="57" t="s">
        <v>5</v>
      </c>
      <c r="B82" s="58" t="s">
        <v>6</v>
      </c>
      <c r="C82" s="31"/>
      <c r="D82" s="32" t="s">
        <v>7</v>
      </c>
      <c r="E82" s="24">
        <f>Assumptions!$C$132</f>
        <v>700</v>
      </c>
      <c r="F82" s="32" t="s">
        <v>8</v>
      </c>
      <c r="G82" s="30"/>
      <c r="H82" s="33">
        <f t="shared" ref="H82:H93" si="5">C82*E82</f>
        <v>0</v>
      </c>
    </row>
    <row r="83" spans="1:8" ht="11.1" customHeight="1" x14ac:dyDescent="0.25">
      <c r="A83" s="57" t="s">
        <v>9</v>
      </c>
      <c r="B83" s="58" t="s">
        <v>10</v>
      </c>
      <c r="C83" s="31"/>
      <c r="D83" s="32" t="s">
        <v>7</v>
      </c>
      <c r="E83" s="24">
        <f>Assumptions!$C$133</f>
        <v>1400</v>
      </c>
      <c r="F83" s="32" t="s">
        <v>8</v>
      </c>
      <c r="G83" s="30"/>
      <c r="H83" s="33">
        <f t="shared" si="5"/>
        <v>0</v>
      </c>
    </row>
    <row r="84" spans="1:8" ht="11.1" customHeight="1" x14ac:dyDescent="0.25">
      <c r="A84" s="57" t="s">
        <v>11</v>
      </c>
      <c r="B84" s="58" t="s">
        <v>12</v>
      </c>
      <c r="C84" s="31"/>
      <c r="D84" s="32" t="s">
        <v>7</v>
      </c>
      <c r="E84" s="24">
        <f>Assumptions!$C$134</f>
        <v>2750</v>
      </c>
      <c r="F84" s="32" t="s">
        <v>8</v>
      </c>
      <c r="G84" s="30"/>
      <c r="H84" s="33">
        <f t="shared" si="5"/>
        <v>0</v>
      </c>
    </row>
    <row r="85" spans="1:8" ht="11.1" customHeight="1" x14ac:dyDescent="0.25">
      <c r="A85" s="57" t="s">
        <v>13</v>
      </c>
      <c r="B85" s="58" t="s">
        <v>14</v>
      </c>
      <c r="C85" s="31"/>
      <c r="D85" s="32" t="s">
        <v>7</v>
      </c>
      <c r="E85" s="24">
        <f>Assumptions!$C$135</f>
        <v>1800</v>
      </c>
      <c r="F85" s="32" t="s">
        <v>8</v>
      </c>
      <c r="G85" s="30"/>
      <c r="H85" s="33">
        <f t="shared" si="5"/>
        <v>0</v>
      </c>
    </row>
    <row r="86" spans="1:8" ht="11.1" customHeight="1" x14ac:dyDescent="0.25">
      <c r="A86" s="57" t="s">
        <v>15</v>
      </c>
      <c r="B86" s="58" t="s">
        <v>16</v>
      </c>
      <c r="C86" s="24"/>
      <c r="D86" s="32" t="s">
        <v>7</v>
      </c>
      <c r="E86" s="24">
        <f>Assumptions!$C$136</f>
        <v>1291</v>
      </c>
      <c r="F86" s="32" t="s">
        <v>8</v>
      </c>
      <c r="G86" s="30"/>
      <c r="H86" s="33">
        <f t="shared" si="5"/>
        <v>0</v>
      </c>
    </row>
    <row r="87" spans="1:8" ht="11.1" customHeight="1" x14ac:dyDescent="0.25">
      <c r="A87" s="59" t="s">
        <v>17</v>
      </c>
      <c r="B87" s="58" t="s">
        <v>18</v>
      </c>
      <c r="C87" s="24"/>
      <c r="D87" s="32" t="s">
        <v>7</v>
      </c>
      <c r="E87" s="24">
        <f>Assumptions!$C$137</f>
        <v>2500</v>
      </c>
      <c r="F87" s="32" t="s">
        <v>8</v>
      </c>
      <c r="G87" s="30"/>
      <c r="H87" s="33">
        <f t="shared" si="5"/>
        <v>0</v>
      </c>
    </row>
    <row r="88" spans="1:8" ht="11.1" customHeight="1" x14ac:dyDescent="0.25">
      <c r="A88" s="59" t="s">
        <v>19</v>
      </c>
      <c r="B88" s="58" t="s">
        <v>20</v>
      </c>
      <c r="C88" s="24"/>
      <c r="D88" s="32" t="s">
        <v>7</v>
      </c>
      <c r="E88" s="24">
        <f>Assumptions!$C$138</f>
        <v>1077</v>
      </c>
      <c r="F88" s="32" t="s">
        <v>8</v>
      </c>
      <c r="G88" s="30"/>
      <c r="H88" s="33">
        <f t="shared" si="5"/>
        <v>0</v>
      </c>
    </row>
    <row r="89" spans="1:8" ht="11.1" customHeight="1" x14ac:dyDescent="0.25">
      <c r="A89" s="57" t="s">
        <v>21</v>
      </c>
      <c r="B89" s="58" t="s">
        <v>22</v>
      </c>
      <c r="C89" s="40">
        <f>Assumptions!$C$122</f>
        <v>2500</v>
      </c>
      <c r="D89" s="32" t="s">
        <v>7</v>
      </c>
      <c r="E89" s="24">
        <f>Assumptions!$C$139</f>
        <v>1350</v>
      </c>
      <c r="F89" s="32" t="s">
        <v>8</v>
      </c>
      <c r="H89" s="33">
        <f t="shared" si="5"/>
        <v>3375000</v>
      </c>
    </row>
    <row r="90" spans="1:8" ht="11.1" customHeight="1" x14ac:dyDescent="0.25">
      <c r="A90" s="57" t="s">
        <v>52</v>
      </c>
      <c r="B90" s="58"/>
      <c r="C90" s="31"/>
      <c r="D90" s="32" t="s">
        <v>25</v>
      </c>
      <c r="E90" s="24">
        <f>Assumptions!$C$140</f>
        <v>400</v>
      </c>
      <c r="F90" s="32" t="s">
        <v>8</v>
      </c>
      <c r="G90" s="30"/>
      <c r="H90" s="33">
        <f t="shared" si="5"/>
        <v>0</v>
      </c>
    </row>
    <row r="91" spans="1:8" ht="11.1" customHeight="1" x14ac:dyDescent="0.25">
      <c r="A91" s="57" t="s">
        <v>23</v>
      </c>
      <c r="B91" s="86" t="s">
        <v>24</v>
      </c>
      <c r="C91" s="31"/>
      <c r="D91" s="32" t="s">
        <v>25</v>
      </c>
      <c r="E91" s="24">
        <f>Assumptions!$C$141</f>
        <v>1500</v>
      </c>
      <c r="F91" s="32" t="s">
        <v>8</v>
      </c>
      <c r="G91" s="30"/>
      <c r="H91" s="33">
        <f t="shared" si="5"/>
        <v>0</v>
      </c>
    </row>
    <row r="92" spans="1:8" ht="11.1" customHeight="1" x14ac:dyDescent="0.25">
      <c r="A92" s="57" t="s">
        <v>23</v>
      </c>
      <c r="B92" s="86" t="s">
        <v>24</v>
      </c>
      <c r="C92" s="31"/>
      <c r="D92" s="32" t="s">
        <v>25</v>
      </c>
      <c r="E92" s="24">
        <f>Assumptions!$C$142</f>
        <v>700</v>
      </c>
      <c r="F92" s="32" t="s">
        <v>8</v>
      </c>
      <c r="G92" s="30"/>
      <c r="H92" s="33">
        <f t="shared" si="5"/>
        <v>0</v>
      </c>
    </row>
    <row r="93" spans="1:8" ht="11.1" customHeight="1" x14ac:dyDescent="0.25">
      <c r="A93" s="57" t="s">
        <v>23</v>
      </c>
      <c r="B93" s="86" t="s">
        <v>24</v>
      </c>
      <c r="C93" s="31"/>
      <c r="D93" s="32" t="s">
        <v>25</v>
      </c>
      <c r="E93" s="24">
        <f>Assumptions!$C$143</f>
        <v>0</v>
      </c>
      <c r="F93" s="32" t="s">
        <v>8</v>
      </c>
      <c r="G93" s="30"/>
      <c r="H93" s="33">
        <f t="shared" si="5"/>
        <v>0</v>
      </c>
    </row>
    <row r="94" spans="1:8" ht="11.1" customHeight="1" x14ac:dyDescent="0.25">
      <c r="A94" s="60"/>
      <c r="B94" s="34"/>
      <c r="C94" s="28"/>
      <c r="D94" s="28"/>
      <c r="E94" s="28"/>
      <c r="F94" s="28"/>
      <c r="G94" s="28"/>
      <c r="H94" s="35"/>
    </row>
    <row r="95" spans="1:8" ht="11.1" customHeight="1" x14ac:dyDescent="0.25">
      <c r="A95" s="61" t="s">
        <v>4</v>
      </c>
      <c r="B95" s="28"/>
      <c r="C95" s="28"/>
      <c r="D95" s="28"/>
      <c r="E95" s="28"/>
      <c r="F95" s="28"/>
      <c r="G95" s="28"/>
      <c r="H95" s="38">
        <f>SUM(H82:H94)</f>
        <v>3375000</v>
      </c>
    </row>
    <row r="96" spans="1:8" ht="11.1" customHeight="1" x14ac:dyDescent="0.25">
      <c r="A96" s="62"/>
      <c r="B96" s="32"/>
      <c r="C96" s="63"/>
      <c r="D96" s="32"/>
      <c r="E96" s="30"/>
      <c r="F96" s="32"/>
      <c r="G96" s="30"/>
      <c r="H96" s="64"/>
    </row>
    <row r="97" spans="1:8" ht="11.1" customHeight="1" x14ac:dyDescent="0.25">
      <c r="A97" s="61" t="s">
        <v>26</v>
      </c>
      <c r="B97" s="28"/>
      <c r="C97" s="28"/>
      <c r="D97" s="28"/>
      <c r="E97" s="28"/>
      <c r="F97" s="28"/>
      <c r="G97" s="28"/>
      <c r="H97" s="37"/>
    </row>
    <row r="98" spans="1:8" ht="11.1" customHeight="1" x14ac:dyDescent="0.25">
      <c r="A98" s="65" t="s">
        <v>27</v>
      </c>
      <c r="B98" s="66" t="s">
        <v>28</v>
      </c>
      <c r="C98" s="63"/>
      <c r="D98" s="32"/>
      <c r="E98" s="30"/>
      <c r="F98" s="32"/>
      <c r="G98" s="30"/>
      <c r="H98" s="64"/>
    </row>
    <row r="99" spans="1:8" ht="11.1" customHeight="1" x14ac:dyDescent="0.25">
      <c r="A99" s="57" t="s">
        <v>5</v>
      </c>
      <c r="B99" s="67">
        <f>Assumptions!$D$115</f>
        <v>2</v>
      </c>
      <c r="C99" s="31">
        <f>C82*B99</f>
        <v>0</v>
      </c>
      <c r="D99" s="32" t="s">
        <v>7</v>
      </c>
      <c r="E99" s="24"/>
      <c r="F99" s="32" t="s">
        <v>8</v>
      </c>
      <c r="G99" s="30"/>
      <c r="H99" s="33">
        <f t="shared" ref="H99:H110" si="6">C99*E99</f>
        <v>0</v>
      </c>
    </row>
    <row r="100" spans="1:8" ht="11.1" customHeight="1" x14ac:dyDescent="0.25">
      <c r="A100" s="57" t="s">
        <v>9</v>
      </c>
      <c r="B100" s="67">
        <f>Assumptions!$D$116</f>
        <v>2</v>
      </c>
      <c r="C100" s="31">
        <f t="shared" ref="C100:C110" si="7">C83*B100</f>
        <v>0</v>
      </c>
      <c r="D100" s="32" t="s">
        <v>7</v>
      </c>
      <c r="E100" s="24"/>
      <c r="F100" s="32" t="s">
        <v>8</v>
      </c>
      <c r="G100" s="30"/>
      <c r="H100" s="33">
        <f t="shared" si="6"/>
        <v>0</v>
      </c>
    </row>
    <row r="101" spans="1:8" ht="11.1" customHeight="1" x14ac:dyDescent="0.25">
      <c r="A101" s="57" t="s">
        <v>11</v>
      </c>
      <c r="B101" s="67">
        <f>Assumptions!$D$117</f>
        <v>3</v>
      </c>
      <c r="C101" s="31">
        <f t="shared" si="7"/>
        <v>0</v>
      </c>
      <c r="D101" s="32" t="s">
        <v>7</v>
      </c>
      <c r="E101" s="24"/>
      <c r="F101" s="32" t="s">
        <v>8</v>
      </c>
      <c r="G101" s="30"/>
      <c r="H101" s="33">
        <f t="shared" si="6"/>
        <v>0</v>
      </c>
    </row>
    <row r="102" spans="1:8" ht="11.1" customHeight="1" x14ac:dyDescent="0.25">
      <c r="A102" s="57" t="s">
        <v>13</v>
      </c>
      <c r="B102" s="67">
        <f>Assumptions!$D$118</f>
        <v>1.5</v>
      </c>
      <c r="C102" s="31">
        <f t="shared" si="7"/>
        <v>0</v>
      </c>
      <c r="D102" s="32" t="s">
        <v>7</v>
      </c>
      <c r="E102" s="24"/>
      <c r="F102" s="32" t="s">
        <v>8</v>
      </c>
      <c r="G102" s="30"/>
      <c r="H102" s="33">
        <f t="shared" si="6"/>
        <v>0</v>
      </c>
    </row>
    <row r="103" spans="1:8" ht="11.1" customHeight="1" x14ac:dyDescent="0.25">
      <c r="A103" s="57" t="s">
        <v>15</v>
      </c>
      <c r="B103" s="67">
        <f>Assumptions!$D$119</f>
        <v>1.5</v>
      </c>
      <c r="C103" s="31">
        <f t="shared" si="7"/>
        <v>0</v>
      </c>
      <c r="D103" s="32" t="s">
        <v>7</v>
      </c>
      <c r="E103" s="24"/>
      <c r="F103" s="32" t="s">
        <v>8</v>
      </c>
      <c r="G103" s="30"/>
      <c r="H103" s="33">
        <f t="shared" si="6"/>
        <v>0</v>
      </c>
    </row>
    <row r="104" spans="1:8" ht="11.1" customHeight="1" x14ac:dyDescent="0.25">
      <c r="A104" s="59" t="s">
        <v>17</v>
      </c>
      <c r="B104" s="67">
        <f>Assumptions!$D$120</f>
        <v>2</v>
      </c>
      <c r="C104" s="31">
        <f t="shared" si="7"/>
        <v>0</v>
      </c>
      <c r="D104" s="32" t="s">
        <v>7</v>
      </c>
      <c r="E104" s="24"/>
      <c r="F104" s="32" t="s">
        <v>8</v>
      </c>
      <c r="G104" s="30"/>
      <c r="H104" s="33">
        <f t="shared" si="6"/>
        <v>0</v>
      </c>
    </row>
    <row r="105" spans="1:8" ht="11.1" customHeight="1" x14ac:dyDescent="0.25">
      <c r="A105" s="59" t="s">
        <v>19</v>
      </c>
      <c r="B105" s="67">
        <f>Assumptions!$D$121</f>
        <v>1.5</v>
      </c>
      <c r="C105" s="31">
        <f t="shared" si="7"/>
        <v>0</v>
      </c>
      <c r="D105" s="32" t="s">
        <v>7</v>
      </c>
      <c r="E105" s="24"/>
      <c r="F105" s="32" t="s">
        <v>8</v>
      </c>
      <c r="G105" s="30"/>
      <c r="H105" s="33">
        <f t="shared" si="6"/>
        <v>0</v>
      </c>
    </row>
    <row r="106" spans="1:8" ht="11.1" customHeight="1" x14ac:dyDescent="0.25">
      <c r="A106" s="57" t="s">
        <v>21</v>
      </c>
      <c r="B106" s="67">
        <f>Assumptions!$D$122</f>
        <v>3</v>
      </c>
      <c r="C106" s="31">
        <f t="shared" si="7"/>
        <v>7500</v>
      </c>
      <c r="D106" s="32" t="s">
        <v>7</v>
      </c>
      <c r="E106" s="24">
        <f>(Assumptions!D183+(Assumptions!D204-Assumptions!D183)*Assumptions!D215)/10000</f>
        <v>48.75</v>
      </c>
      <c r="F106" s="32" t="s">
        <v>8</v>
      </c>
      <c r="H106" s="33">
        <f t="shared" si="6"/>
        <v>365625</v>
      </c>
    </row>
    <row r="107" spans="1:8" ht="11.1" customHeight="1" x14ac:dyDescent="0.25">
      <c r="A107" s="68" t="s">
        <v>52</v>
      </c>
      <c r="B107" s="67">
        <f>Assumptions!$D$123</f>
        <v>2</v>
      </c>
      <c r="C107" s="31">
        <f t="shared" si="7"/>
        <v>0</v>
      </c>
      <c r="D107" s="32" t="s">
        <v>25</v>
      </c>
      <c r="E107" s="24"/>
      <c r="F107" s="32" t="s">
        <v>8</v>
      </c>
      <c r="G107" s="30"/>
      <c r="H107" s="33">
        <f t="shared" si="6"/>
        <v>0</v>
      </c>
    </row>
    <row r="108" spans="1:8" ht="11.1" customHeight="1" x14ac:dyDescent="0.25">
      <c r="A108" s="68" t="str">
        <f>B91</f>
        <v>Blank</v>
      </c>
      <c r="B108" s="67">
        <f>Assumptions!$D$124</f>
        <v>2</v>
      </c>
      <c r="C108" s="31">
        <f t="shared" si="7"/>
        <v>0</v>
      </c>
      <c r="D108" s="32" t="s">
        <v>25</v>
      </c>
      <c r="E108" s="24"/>
      <c r="F108" s="32" t="s">
        <v>8</v>
      </c>
      <c r="G108" s="30"/>
      <c r="H108" s="33">
        <f t="shared" si="6"/>
        <v>0</v>
      </c>
    </row>
    <row r="109" spans="1:8" ht="11.1" customHeight="1" x14ac:dyDescent="0.25">
      <c r="A109" s="68" t="str">
        <f>B92</f>
        <v>Blank</v>
      </c>
      <c r="B109" s="67">
        <f>Assumptions!$D$125</f>
        <v>2</v>
      </c>
      <c r="C109" s="31">
        <f t="shared" si="7"/>
        <v>0</v>
      </c>
      <c r="D109" s="32" t="s">
        <v>25</v>
      </c>
      <c r="E109" s="24"/>
      <c r="F109" s="32" t="s">
        <v>8</v>
      </c>
      <c r="G109" s="30"/>
      <c r="H109" s="33">
        <f t="shared" si="6"/>
        <v>0</v>
      </c>
    </row>
    <row r="110" spans="1:8" ht="11.1" customHeight="1" x14ac:dyDescent="0.25">
      <c r="A110" s="68" t="str">
        <f>B93</f>
        <v>Blank</v>
      </c>
      <c r="B110" s="67">
        <f>Assumptions!$D$126</f>
        <v>0</v>
      </c>
      <c r="C110" s="31">
        <f t="shared" si="7"/>
        <v>0</v>
      </c>
      <c r="D110" s="32" t="s">
        <v>25</v>
      </c>
      <c r="E110" s="24"/>
      <c r="F110" s="32" t="s">
        <v>8</v>
      </c>
      <c r="G110" s="30"/>
      <c r="H110" s="33">
        <f t="shared" si="6"/>
        <v>0</v>
      </c>
    </row>
    <row r="111" spans="1:8" ht="11.1" customHeight="1" x14ac:dyDescent="0.25">
      <c r="A111" s="61" t="s">
        <v>29</v>
      </c>
      <c r="B111" s="34"/>
      <c r="C111" s="69"/>
      <c r="D111" s="34"/>
      <c r="E111" s="28" t="s">
        <v>126</v>
      </c>
      <c r="F111" s="34"/>
      <c r="G111" s="39">
        <f>IF(SUM(H99:H110)&lt;250000,1%,IF(SUM(H99:H110)&lt;500000,3%,IF(SUM(H99:H110)&gt;500000,4%)))</f>
        <v>0.03</v>
      </c>
      <c r="H111" s="70">
        <f>SUM(H99:H110)*G111</f>
        <v>10968.75</v>
      </c>
    </row>
    <row r="112" spans="1:8" ht="11.1" customHeight="1" x14ac:dyDescent="0.25">
      <c r="A112" s="65"/>
      <c r="B112" s="66" t="s">
        <v>30</v>
      </c>
      <c r="C112" s="63"/>
      <c r="D112" s="32"/>
      <c r="E112" s="30"/>
      <c r="F112" s="32"/>
      <c r="G112" s="30"/>
      <c r="H112" s="64"/>
    </row>
    <row r="113" spans="1:8" ht="11.1" customHeight="1" x14ac:dyDescent="0.25">
      <c r="A113" s="57" t="s">
        <v>5</v>
      </c>
      <c r="B113" s="71">
        <f>Assumptions!$E$115</f>
        <v>1</v>
      </c>
      <c r="C113" s="31">
        <f>C82*B113</f>
        <v>0</v>
      </c>
      <c r="D113" s="32" t="s">
        <v>7</v>
      </c>
      <c r="E113" s="24">
        <f>Assumptions!$F$115</f>
        <v>782</v>
      </c>
      <c r="F113" s="32" t="s">
        <v>8</v>
      </c>
      <c r="G113" s="30"/>
      <c r="H113" s="33">
        <f>C113*E113</f>
        <v>0</v>
      </c>
    </row>
    <row r="114" spans="1:8" ht="11.1" customHeight="1" x14ac:dyDescent="0.25">
      <c r="A114" s="57" t="s">
        <v>9</v>
      </c>
      <c r="B114" s="71">
        <f>Assumptions!$E$116</f>
        <v>1.2</v>
      </c>
      <c r="C114" s="31">
        <f t="shared" ref="C114:C123" si="8">C83*B114</f>
        <v>0</v>
      </c>
      <c r="D114" s="32" t="s">
        <v>7</v>
      </c>
      <c r="E114" s="24">
        <f>Assumptions!$F$116</f>
        <v>1624</v>
      </c>
      <c r="F114" s="32" t="s">
        <v>8</v>
      </c>
      <c r="G114" s="30"/>
      <c r="H114" s="33">
        <f t="shared" ref="H114:H124" si="9">C114*E114</f>
        <v>0</v>
      </c>
    </row>
    <row r="115" spans="1:8" ht="11.1" customHeight="1" x14ac:dyDescent="0.25">
      <c r="A115" s="57" t="s">
        <v>11</v>
      </c>
      <c r="B115" s="71">
        <f>Assumptions!$E$117</f>
        <v>1</v>
      </c>
      <c r="C115" s="31">
        <f t="shared" si="8"/>
        <v>0</v>
      </c>
      <c r="D115" s="32" t="s">
        <v>7</v>
      </c>
      <c r="E115" s="24">
        <f>Assumptions!$F$117</f>
        <v>1169</v>
      </c>
      <c r="F115" s="32" t="s">
        <v>8</v>
      </c>
      <c r="G115" s="30"/>
      <c r="H115" s="33">
        <f t="shared" si="9"/>
        <v>0</v>
      </c>
    </row>
    <row r="116" spans="1:8" ht="11.1" customHeight="1" x14ac:dyDescent="0.25">
      <c r="A116" s="57" t="s">
        <v>13</v>
      </c>
      <c r="B116" s="71">
        <f>Assumptions!$E$118</f>
        <v>1</v>
      </c>
      <c r="C116" s="31">
        <f t="shared" si="8"/>
        <v>0</v>
      </c>
      <c r="D116" s="32" t="s">
        <v>7</v>
      </c>
      <c r="E116" s="24">
        <f>Assumptions!$F$118</f>
        <v>1028</v>
      </c>
      <c r="F116" s="32" t="s">
        <v>8</v>
      </c>
      <c r="G116" s="30"/>
      <c r="H116" s="33">
        <f t="shared" si="9"/>
        <v>0</v>
      </c>
    </row>
    <row r="117" spans="1:8" ht="11.1" customHeight="1" x14ac:dyDescent="0.25">
      <c r="A117" s="57" t="s">
        <v>15</v>
      </c>
      <c r="B117" s="71">
        <f>Assumptions!$E$119</f>
        <v>1.2</v>
      </c>
      <c r="C117" s="31">
        <f t="shared" si="8"/>
        <v>0</v>
      </c>
      <c r="D117" s="32" t="s">
        <v>7</v>
      </c>
      <c r="E117" s="24">
        <f>Assumptions!$F$119</f>
        <v>1415</v>
      </c>
      <c r="F117" s="32" t="s">
        <v>8</v>
      </c>
      <c r="G117" s="30"/>
      <c r="H117" s="33">
        <f t="shared" si="9"/>
        <v>0</v>
      </c>
    </row>
    <row r="118" spans="1:8" ht="11.1" customHeight="1" x14ac:dyDescent="0.25">
      <c r="A118" s="59" t="s">
        <v>17</v>
      </c>
      <c r="B118" s="71">
        <f>Assumptions!$E$120</f>
        <v>1.2</v>
      </c>
      <c r="C118" s="31">
        <f t="shared" si="8"/>
        <v>0</v>
      </c>
      <c r="D118" s="32" t="s">
        <v>7</v>
      </c>
      <c r="E118" s="24">
        <f>Assumptions!$F$120</f>
        <v>1597</v>
      </c>
      <c r="F118" s="32" t="s">
        <v>8</v>
      </c>
      <c r="G118" s="30"/>
      <c r="H118" s="33">
        <f t="shared" si="9"/>
        <v>0</v>
      </c>
    </row>
    <row r="119" spans="1:8" ht="11.1" customHeight="1" x14ac:dyDescent="0.25">
      <c r="A119" s="59" t="s">
        <v>19</v>
      </c>
      <c r="B119" s="71">
        <f>Assumptions!$E$121</f>
        <v>1</v>
      </c>
      <c r="C119" s="31">
        <f t="shared" si="8"/>
        <v>0</v>
      </c>
      <c r="D119" s="32" t="s">
        <v>7</v>
      </c>
      <c r="E119" s="24">
        <f>Assumptions!$F$121</f>
        <v>2758</v>
      </c>
      <c r="F119" s="32" t="s">
        <v>8</v>
      </c>
      <c r="G119" s="30"/>
      <c r="H119" s="33">
        <f t="shared" si="9"/>
        <v>0</v>
      </c>
    </row>
    <row r="120" spans="1:8" ht="11.1" customHeight="1" x14ac:dyDescent="0.25">
      <c r="A120" s="57" t="s">
        <v>21</v>
      </c>
      <c r="B120" s="71">
        <f>Assumptions!$E$122</f>
        <v>1</v>
      </c>
      <c r="C120" s="31">
        <f t="shared" si="8"/>
        <v>2500</v>
      </c>
      <c r="D120" s="32" t="s">
        <v>7</v>
      </c>
      <c r="E120" s="24">
        <f>Assumptions!$F$122</f>
        <v>1110</v>
      </c>
      <c r="F120" s="32" t="s">
        <v>8</v>
      </c>
      <c r="H120" s="33">
        <f t="shared" si="9"/>
        <v>2775000</v>
      </c>
    </row>
    <row r="121" spans="1:8" ht="11.1" customHeight="1" x14ac:dyDescent="0.25">
      <c r="A121" s="59" t="s">
        <v>52</v>
      </c>
      <c r="B121" s="71">
        <f>Assumptions!$E$123</f>
        <v>1</v>
      </c>
      <c r="C121" s="31">
        <f t="shared" si="8"/>
        <v>0</v>
      </c>
      <c r="D121" s="32" t="s">
        <v>25</v>
      </c>
      <c r="E121" s="24">
        <f>Assumptions!$F$123</f>
        <v>830</v>
      </c>
      <c r="F121" s="32" t="s">
        <v>8</v>
      </c>
      <c r="G121" s="30"/>
      <c r="H121" s="33">
        <f t="shared" si="9"/>
        <v>0</v>
      </c>
    </row>
    <row r="122" spans="1:8" ht="11.1" customHeight="1" x14ac:dyDescent="0.25">
      <c r="A122" s="59" t="str">
        <f>B91</f>
        <v>Blank</v>
      </c>
      <c r="B122" s="71">
        <f>Assumptions!$E$124</f>
        <v>1</v>
      </c>
      <c r="C122" s="31">
        <f t="shared" si="8"/>
        <v>0</v>
      </c>
      <c r="D122" s="32" t="s">
        <v>25</v>
      </c>
      <c r="E122" s="24"/>
      <c r="F122" s="32" t="s">
        <v>8</v>
      </c>
      <c r="G122" s="30"/>
      <c r="H122" s="33">
        <f t="shared" si="9"/>
        <v>0</v>
      </c>
    </row>
    <row r="123" spans="1:8" ht="11.1" customHeight="1" x14ac:dyDescent="0.25">
      <c r="A123" s="59" t="str">
        <f>B92</f>
        <v>Blank</v>
      </c>
      <c r="B123" s="71">
        <f>Assumptions!$E$125</f>
        <v>1</v>
      </c>
      <c r="C123" s="31">
        <f t="shared" si="8"/>
        <v>0</v>
      </c>
      <c r="D123" s="32" t="s">
        <v>25</v>
      </c>
      <c r="E123" s="24"/>
      <c r="F123" s="32" t="s">
        <v>8</v>
      </c>
      <c r="G123" s="30"/>
      <c r="H123" s="33">
        <f t="shared" si="9"/>
        <v>0</v>
      </c>
    </row>
    <row r="124" spans="1:8" ht="11.1" customHeight="1" x14ac:dyDescent="0.25">
      <c r="A124" s="59" t="str">
        <f>B93</f>
        <v>Blank</v>
      </c>
      <c r="B124" s="71">
        <f>Assumptions!$E$126</f>
        <v>0</v>
      </c>
      <c r="C124" s="31">
        <f>C93*B124</f>
        <v>0</v>
      </c>
      <c r="D124" s="32" t="s">
        <v>25</v>
      </c>
      <c r="E124" s="24"/>
      <c r="F124" s="32" t="s">
        <v>8</v>
      </c>
      <c r="G124" s="30"/>
      <c r="H124" s="33">
        <f t="shared" si="9"/>
        <v>0</v>
      </c>
    </row>
    <row r="125" spans="1:8" ht="11.1" customHeight="1" x14ac:dyDescent="0.25">
      <c r="A125" s="72"/>
      <c r="B125" s="72"/>
      <c r="C125" s="72"/>
      <c r="D125" s="34"/>
      <c r="E125" s="72"/>
      <c r="F125" s="72"/>
      <c r="G125" s="72"/>
      <c r="H125" s="72"/>
    </row>
    <row r="126" spans="1:8" ht="11.1" customHeight="1" x14ac:dyDescent="0.25">
      <c r="A126" s="59" t="s">
        <v>31</v>
      </c>
      <c r="B126" s="10"/>
      <c r="E126" s="73">
        <f>Assumptions!$E$147</f>
        <v>0</v>
      </c>
      <c r="F126" s="32" t="s">
        <v>32</v>
      </c>
      <c r="H126" s="33">
        <f>SUM(C113:C124)*E126</f>
        <v>0</v>
      </c>
    </row>
    <row r="127" spans="1:8" ht="11.1" customHeight="1" x14ac:dyDescent="0.25">
      <c r="A127" s="59" t="s">
        <v>33</v>
      </c>
      <c r="B127" s="23"/>
      <c r="C127" s="30"/>
      <c r="D127" s="30"/>
      <c r="E127" s="85">
        <f>Assumptions!$E$148</f>
        <v>0.08</v>
      </c>
      <c r="F127" s="32" t="s">
        <v>34</v>
      </c>
      <c r="G127" s="30"/>
      <c r="H127" s="33">
        <f>SUM(H113:H124)*E127</f>
        <v>222000</v>
      </c>
    </row>
    <row r="128" spans="1:8" ht="11.1" customHeight="1" x14ac:dyDescent="0.25">
      <c r="A128" s="59" t="s">
        <v>35</v>
      </c>
      <c r="B128" s="23"/>
      <c r="C128" s="30"/>
      <c r="D128" s="30"/>
      <c r="E128" s="85">
        <f>Assumptions!$E$149</f>
        <v>5.0000000000000001E-3</v>
      </c>
      <c r="F128" s="32" t="s">
        <v>36</v>
      </c>
      <c r="G128" s="30"/>
      <c r="H128" s="33">
        <f>H95*E128</f>
        <v>16875</v>
      </c>
    </row>
    <row r="129" spans="1:8" ht="11.1" customHeight="1" x14ac:dyDescent="0.25">
      <c r="A129" s="59" t="s">
        <v>37</v>
      </c>
      <c r="B129" s="23"/>
      <c r="C129" s="30"/>
      <c r="D129" s="30"/>
      <c r="E129" s="85">
        <f>Assumptions!$E$150</f>
        <v>6.0000000000000001E-3</v>
      </c>
      <c r="F129" s="32" t="s">
        <v>34</v>
      </c>
      <c r="G129" s="30"/>
      <c r="H129" s="33">
        <f>SUM(H113:H124)*E129</f>
        <v>16650</v>
      </c>
    </row>
    <row r="130" spans="1:8" ht="11.1" customHeight="1" x14ac:dyDescent="0.25">
      <c r="A130" s="59" t="s">
        <v>38</v>
      </c>
      <c r="B130" s="23"/>
      <c r="C130" s="30"/>
      <c r="D130" s="30"/>
      <c r="E130" s="85">
        <f>Assumptions!$E$151</f>
        <v>0.01</v>
      </c>
      <c r="F130" s="32" t="s">
        <v>36</v>
      </c>
      <c r="G130" s="30"/>
      <c r="H130" s="33">
        <f>SUM(H82:H87)*E130+H89*E130</f>
        <v>33750</v>
      </c>
    </row>
    <row r="131" spans="1:8" ht="11.1" customHeight="1" x14ac:dyDescent="0.25">
      <c r="A131" s="59" t="s">
        <v>39</v>
      </c>
      <c r="B131" s="23"/>
      <c r="C131" s="41"/>
      <c r="D131" s="30"/>
      <c r="E131" s="85">
        <f>Assumptions!$E$152</f>
        <v>0.05</v>
      </c>
      <c r="F131" s="32" t="s">
        <v>34</v>
      </c>
      <c r="G131" s="30"/>
      <c r="H131" s="33">
        <f>SUM(H113:H124)*E131</f>
        <v>138750</v>
      </c>
    </row>
    <row r="132" spans="1:8" ht="11.1" customHeight="1" x14ac:dyDescent="0.25">
      <c r="A132" s="59" t="s">
        <v>40</v>
      </c>
      <c r="B132" s="10"/>
      <c r="E132" s="40">
        <f>Assumptions!$E$153</f>
        <v>10</v>
      </c>
      <c r="F132" s="32" t="s">
        <v>133</v>
      </c>
      <c r="H132" s="36">
        <f>C89*E132</f>
        <v>25000</v>
      </c>
    </row>
    <row r="133" spans="1:8" ht="11.1" customHeight="1" x14ac:dyDescent="0.25">
      <c r="A133" s="59" t="s">
        <v>42</v>
      </c>
      <c r="B133" s="23"/>
      <c r="C133" s="39">
        <f>Assumptions!$C$154</f>
        <v>0.05</v>
      </c>
      <c r="D133" s="31">
        <f>Assumptions!$D$154</f>
        <v>12</v>
      </c>
      <c r="E133" s="74" t="s">
        <v>43</v>
      </c>
      <c r="F133" s="24">
        <f>Assumptions!$G$154</f>
        <v>3</v>
      </c>
      <c r="G133" s="74" t="s">
        <v>88</v>
      </c>
      <c r="H133" s="33">
        <f>(((SUM(H99:H111)*POWER((1+C133/12),((D133+F133)/12)*12))-SUM(H99:H111))   +     ((((SUM(H113:H132)*POWER((1+C133/12),((D133+F133)/12)*12))-SUM(H113:H132))*0.5)))</f>
        <v>128107.94483669539</v>
      </c>
    </row>
    <row r="134" spans="1:8" ht="11.1" customHeight="1" x14ac:dyDescent="0.25">
      <c r="A134" s="59" t="s">
        <v>44</v>
      </c>
      <c r="B134" s="23"/>
      <c r="C134" s="39">
        <f>Assumptions!$C$155</f>
        <v>0.01</v>
      </c>
      <c r="D134" s="32" t="s">
        <v>45</v>
      </c>
      <c r="E134" s="30"/>
      <c r="F134" s="30"/>
      <c r="G134" s="30"/>
      <c r="H134" s="33">
        <f>SUM(H99:H132)*C134</f>
        <v>36046.1875</v>
      </c>
    </row>
    <row r="135" spans="1:8" ht="11.1" customHeight="1" x14ac:dyDescent="0.25">
      <c r="A135" s="59" t="s">
        <v>46</v>
      </c>
      <c r="B135" s="23"/>
      <c r="C135" s="30"/>
      <c r="D135" s="39">
        <f>Assumptions!$D$156</f>
        <v>0.17499999999999999</v>
      </c>
      <c r="E135" s="32" t="s">
        <v>47</v>
      </c>
      <c r="F135" s="30"/>
      <c r="G135" s="30"/>
      <c r="H135" s="33">
        <f>H95*D135</f>
        <v>590625</v>
      </c>
    </row>
    <row r="136" spans="1:8" ht="11.1" customHeight="1" x14ac:dyDescent="0.25">
      <c r="A136" s="61" t="s">
        <v>48</v>
      </c>
      <c r="B136" s="28"/>
      <c r="C136" s="28"/>
      <c r="D136" s="28"/>
      <c r="E136" s="28"/>
      <c r="F136" s="28"/>
      <c r="G136" s="28"/>
      <c r="H136" s="38">
        <f>SUM(H99:H135)</f>
        <v>4359397.8823366947</v>
      </c>
    </row>
    <row r="137" spans="1:8" ht="11.1" customHeight="1" x14ac:dyDescent="0.25">
      <c r="A137" s="75"/>
      <c r="B137" s="30"/>
      <c r="C137" s="30"/>
      <c r="D137" s="30"/>
      <c r="E137" s="30"/>
      <c r="F137" s="30"/>
      <c r="G137" s="30"/>
      <c r="H137" s="76"/>
    </row>
    <row r="138" spans="1:8" ht="11.1" customHeight="1" x14ac:dyDescent="0.25">
      <c r="A138" s="77" t="s">
        <v>49</v>
      </c>
      <c r="B138" s="42"/>
      <c r="C138" s="42"/>
      <c r="D138" s="42"/>
      <c r="E138" s="42"/>
      <c r="F138" s="42"/>
      <c r="G138" s="42"/>
      <c r="H138" s="43">
        <f>H95-H136</f>
        <v>-984397.88233669475</v>
      </c>
    </row>
    <row r="139" spans="1:8" ht="11.1" customHeight="1" x14ac:dyDescent="0.25">
      <c r="A139" s="77" t="s">
        <v>50</v>
      </c>
      <c r="B139" s="42"/>
      <c r="C139" s="42"/>
      <c r="D139" s="42"/>
      <c r="E139" s="42"/>
      <c r="F139" s="42"/>
      <c r="G139" s="42"/>
      <c r="H139" s="78">
        <f>H138/E79</f>
        <v>-393.7591529346779</v>
      </c>
    </row>
    <row r="140" spans="1:8" ht="11.1" customHeight="1" x14ac:dyDescent="0.25"/>
    <row r="141" spans="1:8" ht="11.1" customHeight="1" x14ac:dyDescent="0.3">
      <c r="A141" s="274"/>
      <c r="B141" s="274"/>
      <c r="C141" s="20"/>
      <c r="D141" s="21"/>
      <c r="E141" s="20"/>
      <c r="F141" s="20"/>
      <c r="G141" s="20"/>
      <c r="H141" s="20"/>
    </row>
    <row r="142" spans="1:8" ht="11.1" customHeight="1" x14ac:dyDescent="0.25">
      <c r="A142" s="274"/>
      <c r="B142" s="274"/>
      <c r="C142" s="11"/>
      <c r="D142" s="277" t="s">
        <v>116</v>
      </c>
      <c r="E142" s="277"/>
      <c r="F142" s="277"/>
      <c r="G142" s="277"/>
      <c r="H142" s="277"/>
    </row>
    <row r="143" spans="1:8" ht="11.1" customHeight="1" x14ac:dyDescent="0.25">
      <c r="A143" s="274"/>
      <c r="B143" s="274"/>
      <c r="C143" s="11"/>
      <c r="D143" s="277"/>
      <c r="E143" s="277"/>
      <c r="F143" s="277"/>
      <c r="G143" s="277"/>
      <c r="H143" s="277"/>
    </row>
    <row r="144" spans="1:8" ht="11.1" customHeight="1" x14ac:dyDescent="0.25">
      <c r="A144" s="274"/>
      <c r="B144" s="274"/>
      <c r="C144" s="11"/>
      <c r="D144" s="277"/>
      <c r="E144" s="277"/>
      <c r="F144" s="277"/>
      <c r="G144" s="277"/>
      <c r="H144" s="277"/>
    </row>
    <row r="145" spans="1:8" ht="11.1" customHeight="1" x14ac:dyDescent="0.25">
      <c r="A145" s="274"/>
      <c r="B145" s="274"/>
      <c r="C145" s="11"/>
      <c r="D145" s="11"/>
      <c r="E145" s="11"/>
      <c r="F145" s="11"/>
      <c r="G145" s="11"/>
      <c r="H145" s="11"/>
    </row>
    <row r="146" spans="1:8" ht="11.1" customHeight="1" x14ac:dyDescent="0.25">
      <c r="A146" s="22" t="s">
        <v>100</v>
      </c>
      <c r="B146" s="22"/>
      <c r="C146" s="23"/>
      <c r="D146" s="23"/>
      <c r="E146" s="79" t="str">
        <f>Assumptions!$G$122</f>
        <v>Bowling Alley</v>
      </c>
      <c r="F146" s="49"/>
      <c r="G146" s="80"/>
      <c r="H146" s="50"/>
    </row>
    <row r="147" spans="1:8" ht="11.1" customHeight="1" x14ac:dyDescent="0.25">
      <c r="A147" s="22" t="s">
        <v>0</v>
      </c>
      <c r="B147" s="23"/>
      <c r="C147" s="23"/>
      <c r="D147" s="23"/>
      <c r="E147" s="79" t="s">
        <v>153</v>
      </c>
      <c r="F147" s="49"/>
      <c r="G147" s="49"/>
      <c r="H147" s="51"/>
    </row>
    <row r="148" spans="1:8" ht="11.1" customHeight="1" x14ac:dyDescent="0.25">
      <c r="A148" s="22" t="s">
        <v>1</v>
      </c>
      <c r="B148" s="22"/>
      <c r="C148" s="23"/>
      <c r="D148" s="23"/>
      <c r="E148" s="81" t="str">
        <f>Assumptions!$A$160</f>
        <v>Area Wide</v>
      </c>
      <c r="F148" s="82"/>
      <c r="G148" s="83"/>
      <c r="H148" s="84"/>
    </row>
    <row r="149" spans="1:8" ht="11.1" customHeight="1" x14ac:dyDescent="0.25">
      <c r="A149" s="22" t="s">
        <v>2</v>
      </c>
      <c r="B149" s="22"/>
      <c r="C149" s="10"/>
      <c r="D149" s="23"/>
      <c r="E149" s="55">
        <f>SUM(C183:C194)</f>
        <v>2500</v>
      </c>
      <c r="F149" s="23" t="s">
        <v>3</v>
      </c>
      <c r="G149" s="25"/>
      <c r="H149" s="25"/>
    </row>
    <row r="150" spans="1:8" ht="11.1" customHeight="1" x14ac:dyDescent="0.25">
      <c r="A150" s="22"/>
      <c r="B150" s="23"/>
      <c r="C150" s="23"/>
      <c r="D150" s="56"/>
      <c r="E150" s="23"/>
      <c r="F150" s="25"/>
      <c r="G150" s="25"/>
      <c r="H150" s="25"/>
    </row>
    <row r="151" spans="1:8" ht="11.1" customHeight="1" x14ac:dyDescent="0.25">
      <c r="A151" s="27" t="s">
        <v>4</v>
      </c>
      <c r="B151" s="28"/>
      <c r="C151" s="28"/>
      <c r="D151" s="28"/>
      <c r="E151" s="28"/>
      <c r="F151" s="28"/>
      <c r="G151" s="28"/>
      <c r="H151" s="29"/>
    </row>
    <row r="152" spans="1:8" ht="11.1" customHeight="1" x14ac:dyDescent="0.25">
      <c r="A152" s="57" t="s">
        <v>5</v>
      </c>
      <c r="B152" s="58" t="s">
        <v>6</v>
      </c>
      <c r="C152" s="31"/>
      <c r="D152" s="32" t="s">
        <v>7</v>
      </c>
      <c r="E152" s="24">
        <f>Assumptions!$C$132</f>
        <v>700</v>
      </c>
      <c r="F152" s="32" t="s">
        <v>8</v>
      </c>
      <c r="G152" s="30"/>
      <c r="H152" s="33">
        <f t="shared" ref="H152:H163" si="10">C152*E152</f>
        <v>0</v>
      </c>
    </row>
    <row r="153" spans="1:8" ht="11.1" customHeight="1" x14ac:dyDescent="0.25">
      <c r="A153" s="57" t="s">
        <v>9</v>
      </c>
      <c r="B153" s="58" t="s">
        <v>10</v>
      </c>
      <c r="C153" s="31"/>
      <c r="D153" s="32" t="s">
        <v>7</v>
      </c>
      <c r="E153" s="24">
        <f>Assumptions!$C$133</f>
        <v>1400</v>
      </c>
      <c r="F153" s="32" t="s">
        <v>8</v>
      </c>
      <c r="G153" s="30"/>
      <c r="H153" s="33">
        <f t="shared" si="10"/>
        <v>0</v>
      </c>
    </row>
    <row r="154" spans="1:8" ht="11.1" customHeight="1" x14ac:dyDescent="0.25">
      <c r="A154" s="57" t="s">
        <v>11</v>
      </c>
      <c r="B154" s="58" t="s">
        <v>12</v>
      </c>
      <c r="C154" s="31"/>
      <c r="D154" s="32" t="s">
        <v>7</v>
      </c>
      <c r="E154" s="24">
        <f>Assumptions!$C$134</f>
        <v>2750</v>
      </c>
      <c r="F154" s="32" t="s">
        <v>8</v>
      </c>
      <c r="G154" s="30"/>
      <c r="H154" s="33">
        <f t="shared" si="10"/>
        <v>0</v>
      </c>
    </row>
    <row r="155" spans="1:8" ht="11.1" customHeight="1" x14ac:dyDescent="0.25">
      <c r="A155" s="57" t="s">
        <v>13</v>
      </c>
      <c r="B155" s="58" t="s">
        <v>14</v>
      </c>
      <c r="C155" s="31"/>
      <c r="D155" s="32" t="s">
        <v>7</v>
      </c>
      <c r="E155" s="24">
        <f>Assumptions!$C$135</f>
        <v>1800</v>
      </c>
      <c r="F155" s="32" t="s">
        <v>8</v>
      </c>
      <c r="G155" s="30"/>
      <c r="H155" s="33">
        <f t="shared" si="10"/>
        <v>0</v>
      </c>
    </row>
    <row r="156" spans="1:8" ht="11.1" customHeight="1" x14ac:dyDescent="0.25">
      <c r="A156" s="57" t="s">
        <v>15</v>
      </c>
      <c r="B156" s="58" t="s">
        <v>16</v>
      </c>
      <c r="C156" s="24"/>
      <c r="D156" s="32" t="s">
        <v>7</v>
      </c>
      <c r="E156" s="24">
        <f>Assumptions!$C$136</f>
        <v>1291</v>
      </c>
      <c r="F156" s="32" t="s">
        <v>8</v>
      </c>
      <c r="G156" s="30"/>
      <c r="H156" s="33">
        <f t="shared" si="10"/>
        <v>0</v>
      </c>
    </row>
    <row r="157" spans="1:8" ht="11.1" customHeight="1" x14ac:dyDescent="0.25">
      <c r="A157" s="59" t="s">
        <v>17</v>
      </c>
      <c r="B157" s="58" t="s">
        <v>18</v>
      </c>
      <c r="C157" s="24"/>
      <c r="D157" s="32" t="s">
        <v>7</v>
      </c>
      <c r="E157" s="24">
        <f>Assumptions!$C$137</f>
        <v>2500</v>
      </c>
      <c r="F157" s="32" t="s">
        <v>8</v>
      </c>
      <c r="G157" s="30"/>
      <c r="H157" s="33">
        <f t="shared" si="10"/>
        <v>0</v>
      </c>
    </row>
    <row r="158" spans="1:8" ht="11.1" customHeight="1" x14ac:dyDescent="0.25">
      <c r="A158" s="59" t="s">
        <v>19</v>
      </c>
      <c r="B158" s="58" t="s">
        <v>20</v>
      </c>
      <c r="C158" s="24"/>
      <c r="D158" s="32" t="s">
        <v>7</v>
      </c>
      <c r="E158" s="24">
        <f>Assumptions!$C$138</f>
        <v>1077</v>
      </c>
      <c r="F158" s="32" t="s">
        <v>8</v>
      </c>
      <c r="G158" s="30"/>
      <c r="H158" s="33">
        <f t="shared" si="10"/>
        <v>0</v>
      </c>
    </row>
    <row r="159" spans="1:8" ht="11.1" customHeight="1" x14ac:dyDescent="0.25">
      <c r="A159" s="57" t="s">
        <v>21</v>
      </c>
      <c r="B159" s="58" t="s">
        <v>22</v>
      </c>
      <c r="C159" s="40">
        <f>Assumptions!$C$122</f>
        <v>2500</v>
      </c>
      <c r="D159" s="32" t="s">
        <v>7</v>
      </c>
      <c r="E159" s="24">
        <f>Assumptions!$C$139</f>
        <v>1350</v>
      </c>
      <c r="F159" s="32" t="s">
        <v>8</v>
      </c>
      <c r="H159" s="33">
        <f t="shared" si="10"/>
        <v>3375000</v>
      </c>
    </row>
    <row r="160" spans="1:8" ht="11.1" customHeight="1" x14ac:dyDescent="0.25">
      <c r="A160" s="57" t="s">
        <v>52</v>
      </c>
      <c r="B160" s="58"/>
      <c r="C160" s="31"/>
      <c r="D160" s="32" t="s">
        <v>25</v>
      </c>
      <c r="E160" s="24">
        <f>Assumptions!$C$140</f>
        <v>400</v>
      </c>
      <c r="F160" s="32" t="s">
        <v>8</v>
      </c>
      <c r="G160" s="30"/>
      <c r="H160" s="33">
        <f t="shared" si="10"/>
        <v>0</v>
      </c>
    </row>
    <row r="161" spans="1:8" ht="11.1" customHeight="1" x14ac:dyDescent="0.25">
      <c r="A161" s="57" t="s">
        <v>23</v>
      </c>
      <c r="B161" s="86" t="s">
        <v>24</v>
      </c>
      <c r="C161" s="31"/>
      <c r="D161" s="32" t="s">
        <v>25</v>
      </c>
      <c r="E161" s="24">
        <f>Assumptions!$C$141</f>
        <v>1500</v>
      </c>
      <c r="F161" s="32" t="s">
        <v>8</v>
      </c>
      <c r="G161" s="30"/>
      <c r="H161" s="33">
        <f t="shared" si="10"/>
        <v>0</v>
      </c>
    </row>
    <row r="162" spans="1:8" ht="11.1" customHeight="1" x14ac:dyDescent="0.25">
      <c r="A162" s="57" t="s">
        <v>23</v>
      </c>
      <c r="B162" s="86" t="s">
        <v>24</v>
      </c>
      <c r="C162" s="31"/>
      <c r="D162" s="32" t="s">
        <v>25</v>
      </c>
      <c r="E162" s="24">
        <f>Assumptions!$C$142</f>
        <v>700</v>
      </c>
      <c r="F162" s="32" t="s">
        <v>8</v>
      </c>
      <c r="G162" s="30"/>
      <c r="H162" s="33">
        <f t="shared" si="10"/>
        <v>0</v>
      </c>
    </row>
    <row r="163" spans="1:8" ht="11.1" customHeight="1" x14ac:dyDescent="0.25">
      <c r="A163" s="57" t="s">
        <v>23</v>
      </c>
      <c r="B163" s="86" t="s">
        <v>24</v>
      </c>
      <c r="C163" s="31"/>
      <c r="D163" s="32" t="s">
        <v>25</v>
      </c>
      <c r="E163" s="24">
        <f>Assumptions!$C$143</f>
        <v>0</v>
      </c>
      <c r="F163" s="32" t="s">
        <v>8</v>
      </c>
      <c r="G163" s="30"/>
      <c r="H163" s="33">
        <f t="shared" si="10"/>
        <v>0</v>
      </c>
    </row>
    <row r="164" spans="1:8" ht="11.1" customHeight="1" x14ac:dyDescent="0.25">
      <c r="A164" s="60"/>
      <c r="B164" s="34"/>
      <c r="C164" s="28"/>
      <c r="D164" s="28"/>
      <c r="E164" s="28"/>
      <c r="F164" s="28"/>
      <c r="G164" s="28"/>
      <c r="H164" s="35"/>
    </row>
    <row r="165" spans="1:8" ht="11.1" customHeight="1" x14ac:dyDescent="0.25">
      <c r="A165" s="61" t="s">
        <v>4</v>
      </c>
      <c r="B165" s="28"/>
      <c r="C165" s="28"/>
      <c r="D165" s="28"/>
      <c r="E165" s="28"/>
      <c r="F165" s="28"/>
      <c r="G165" s="28"/>
      <c r="H165" s="38">
        <f>SUM(H152:H164)</f>
        <v>3375000</v>
      </c>
    </row>
    <row r="166" spans="1:8" ht="11.1" customHeight="1" x14ac:dyDescent="0.25">
      <c r="A166" s="62"/>
      <c r="B166" s="32"/>
      <c r="C166" s="63"/>
      <c r="D166" s="32"/>
      <c r="E166" s="30"/>
      <c r="F166" s="32"/>
      <c r="G166" s="30"/>
      <c r="H166" s="64"/>
    </row>
    <row r="167" spans="1:8" ht="11.1" customHeight="1" x14ac:dyDescent="0.25">
      <c r="A167" s="61" t="s">
        <v>26</v>
      </c>
      <c r="B167" s="28"/>
      <c r="C167" s="28"/>
      <c r="D167" s="28"/>
      <c r="E167" s="28"/>
      <c r="F167" s="28"/>
      <c r="G167" s="28"/>
      <c r="H167" s="37"/>
    </row>
    <row r="168" spans="1:8" ht="11.1" customHeight="1" x14ac:dyDescent="0.25">
      <c r="A168" s="65" t="s">
        <v>27</v>
      </c>
      <c r="B168" s="66" t="s">
        <v>28</v>
      </c>
      <c r="C168" s="63"/>
      <c r="D168" s="32"/>
      <c r="E168" s="30"/>
      <c r="F168" s="32"/>
      <c r="G168" s="30"/>
      <c r="H168" s="64"/>
    </row>
    <row r="169" spans="1:8" ht="11.1" customHeight="1" x14ac:dyDescent="0.25">
      <c r="A169" s="57" t="s">
        <v>5</v>
      </c>
      <c r="B169" s="67">
        <f>Assumptions!$D$115</f>
        <v>2</v>
      </c>
      <c r="C169" s="31">
        <f>C152*B169</f>
        <v>0</v>
      </c>
      <c r="D169" s="32" t="s">
        <v>7</v>
      </c>
      <c r="E169" s="24"/>
      <c r="F169" s="32" t="s">
        <v>8</v>
      </c>
      <c r="G169" s="30"/>
      <c r="H169" s="33"/>
    </row>
    <row r="170" spans="1:8" ht="11.1" customHeight="1" x14ac:dyDescent="0.25">
      <c r="A170" s="57" t="s">
        <v>9</v>
      </c>
      <c r="B170" s="67">
        <f>Assumptions!$D$116</f>
        <v>2</v>
      </c>
      <c r="C170" s="31">
        <f t="shared" ref="C170:C180" si="11">C153*B170</f>
        <v>0</v>
      </c>
      <c r="D170" s="32" t="s">
        <v>7</v>
      </c>
      <c r="E170" s="24"/>
      <c r="F170" s="32" t="s">
        <v>8</v>
      </c>
      <c r="G170" s="30"/>
      <c r="H170" s="33"/>
    </row>
    <row r="171" spans="1:8" ht="11.1" customHeight="1" x14ac:dyDescent="0.25">
      <c r="A171" s="57" t="s">
        <v>11</v>
      </c>
      <c r="B171" s="67">
        <f>Assumptions!$D$117</f>
        <v>3</v>
      </c>
      <c r="C171" s="31">
        <f t="shared" si="11"/>
        <v>0</v>
      </c>
      <c r="D171" s="32" t="s">
        <v>7</v>
      </c>
      <c r="E171" s="24"/>
      <c r="F171" s="32" t="s">
        <v>8</v>
      </c>
      <c r="G171" s="30"/>
      <c r="H171" s="33"/>
    </row>
    <row r="172" spans="1:8" ht="11.1" customHeight="1" x14ac:dyDescent="0.25">
      <c r="A172" s="57" t="s">
        <v>13</v>
      </c>
      <c r="B172" s="67">
        <f>Assumptions!$D$118</f>
        <v>1.5</v>
      </c>
      <c r="C172" s="31">
        <f t="shared" si="11"/>
        <v>0</v>
      </c>
      <c r="D172" s="32" t="s">
        <v>7</v>
      </c>
      <c r="E172" s="24"/>
      <c r="F172" s="32" t="s">
        <v>8</v>
      </c>
      <c r="G172" s="30"/>
      <c r="H172" s="33"/>
    </row>
    <row r="173" spans="1:8" ht="11.1" customHeight="1" x14ac:dyDescent="0.25">
      <c r="A173" s="57" t="s">
        <v>15</v>
      </c>
      <c r="B173" s="67">
        <f>Assumptions!$D$119</f>
        <v>1.5</v>
      </c>
      <c r="C173" s="31">
        <f t="shared" si="11"/>
        <v>0</v>
      </c>
      <c r="D173" s="32" t="s">
        <v>7</v>
      </c>
      <c r="E173" s="24"/>
      <c r="F173" s="32" t="s">
        <v>8</v>
      </c>
      <c r="G173" s="30"/>
      <c r="H173" s="33"/>
    </row>
    <row r="174" spans="1:8" ht="11.1" customHeight="1" x14ac:dyDescent="0.25">
      <c r="A174" s="59" t="s">
        <v>17</v>
      </c>
      <c r="B174" s="67">
        <f>Assumptions!$D$120</f>
        <v>2</v>
      </c>
      <c r="C174" s="31">
        <f t="shared" si="11"/>
        <v>0</v>
      </c>
      <c r="D174" s="32" t="s">
        <v>7</v>
      </c>
      <c r="E174" s="24"/>
      <c r="F174" s="32" t="s">
        <v>8</v>
      </c>
      <c r="G174" s="30"/>
      <c r="H174" s="33"/>
    </row>
    <row r="175" spans="1:8" ht="11.1" customHeight="1" x14ac:dyDescent="0.25">
      <c r="A175" s="59" t="s">
        <v>19</v>
      </c>
      <c r="B175" s="67">
        <f>Assumptions!$D$121</f>
        <v>1.5</v>
      </c>
      <c r="C175" s="31">
        <f t="shared" si="11"/>
        <v>0</v>
      </c>
      <c r="D175" s="32" t="s">
        <v>7</v>
      </c>
      <c r="E175" s="24"/>
      <c r="F175" s="32" t="s">
        <v>8</v>
      </c>
      <c r="G175" s="30"/>
      <c r="H175" s="33"/>
    </row>
    <row r="176" spans="1:8" ht="11.1" customHeight="1" x14ac:dyDescent="0.25">
      <c r="A176" s="57" t="s">
        <v>21</v>
      </c>
      <c r="B176" s="67">
        <f>Assumptions!$D$122</f>
        <v>3</v>
      </c>
      <c r="C176" s="31">
        <f t="shared" si="11"/>
        <v>7500</v>
      </c>
      <c r="D176" s="32" t="s">
        <v>7</v>
      </c>
      <c r="E176" s="24"/>
      <c r="F176" s="32" t="s">
        <v>8</v>
      </c>
      <c r="H176" s="33"/>
    </row>
    <row r="177" spans="1:8" ht="11.1" customHeight="1" x14ac:dyDescent="0.25">
      <c r="A177" s="68" t="s">
        <v>52</v>
      </c>
      <c r="B177" s="67">
        <f>Assumptions!$D$123</f>
        <v>2</v>
      </c>
      <c r="C177" s="31">
        <f t="shared" si="11"/>
        <v>0</v>
      </c>
      <c r="D177" s="32" t="s">
        <v>25</v>
      </c>
      <c r="E177" s="24"/>
      <c r="F177" s="32" t="s">
        <v>8</v>
      </c>
      <c r="G177" s="30"/>
      <c r="H177" s="33"/>
    </row>
    <row r="178" spans="1:8" ht="11.1" customHeight="1" x14ac:dyDescent="0.25">
      <c r="A178" s="68" t="str">
        <f>B161</f>
        <v>Blank</v>
      </c>
      <c r="B178" s="67">
        <f>Assumptions!$D$124</f>
        <v>2</v>
      </c>
      <c r="C178" s="31">
        <f t="shared" si="11"/>
        <v>0</v>
      </c>
      <c r="D178" s="32" t="s">
        <v>25</v>
      </c>
      <c r="E178" s="24"/>
      <c r="F178" s="32" t="s">
        <v>8</v>
      </c>
      <c r="G178" s="30"/>
      <c r="H178" s="33"/>
    </row>
    <row r="179" spans="1:8" ht="11.1" customHeight="1" x14ac:dyDescent="0.25">
      <c r="A179" s="68" t="str">
        <f>B162</f>
        <v>Blank</v>
      </c>
      <c r="B179" s="67">
        <f>Assumptions!$D$125</f>
        <v>2</v>
      </c>
      <c r="C179" s="31">
        <f t="shared" si="11"/>
        <v>0</v>
      </c>
      <c r="D179" s="32" t="s">
        <v>25</v>
      </c>
      <c r="E179" s="24"/>
      <c r="F179" s="32" t="s">
        <v>8</v>
      </c>
      <c r="G179" s="30"/>
      <c r="H179" s="33"/>
    </row>
    <row r="180" spans="1:8" ht="11.1" customHeight="1" x14ac:dyDescent="0.25">
      <c r="A180" s="68" t="str">
        <f>B163</f>
        <v>Blank</v>
      </c>
      <c r="B180" s="67">
        <f>Assumptions!$D$126</f>
        <v>0</v>
      </c>
      <c r="C180" s="31">
        <f t="shared" si="11"/>
        <v>0</v>
      </c>
      <c r="D180" s="32" t="s">
        <v>25</v>
      </c>
      <c r="E180" s="24"/>
      <c r="F180" s="32" t="s">
        <v>8</v>
      </c>
      <c r="G180" s="30"/>
      <c r="H180" s="33"/>
    </row>
    <row r="181" spans="1:8" ht="11.1" customHeight="1" x14ac:dyDescent="0.25">
      <c r="A181" s="61" t="s">
        <v>29</v>
      </c>
      <c r="B181" s="34"/>
      <c r="C181" s="69"/>
      <c r="D181" s="34"/>
      <c r="E181" s="28" t="s">
        <v>126</v>
      </c>
      <c r="F181" s="34"/>
      <c r="G181" s="39"/>
      <c r="H181" s="70">
        <f>SUM(H169:H180)*G181</f>
        <v>0</v>
      </c>
    </row>
    <row r="182" spans="1:8" ht="11.1" customHeight="1" x14ac:dyDescent="0.25">
      <c r="A182" s="65"/>
      <c r="B182" s="66" t="s">
        <v>30</v>
      </c>
      <c r="C182" s="63"/>
      <c r="D182" s="32"/>
      <c r="E182" s="30"/>
      <c r="F182" s="32"/>
      <c r="G182" s="30"/>
      <c r="H182" s="64"/>
    </row>
    <row r="183" spans="1:8" ht="11.1" customHeight="1" x14ac:dyDescent="0.25">
      <c r="A183" s="57" t="s">
        <v>5</v>
      </c>
      <c r="B183" s="71">
        <f>Assumptions!$E$115</f>
        <v>1</v>
      </c>
      <c r="C183" s="31">
        <f>C152*B183</f>
        <v>0</v>
      </c>
      <c r="D183" s="32" t="s">
        <v>7</v>
      </c>
      <c r="E183" s="24">
        <f>Assumptions!$F$115</f>
        <v>782</v>
      </c>
      <c r="F183" s="32" t="s">
        <v>8</v>
      </c>
      <c r="G183" s="30"/>
      <c r="H183" s="33">
        <f>C183*E183</f>
        <v>0</v>
      </c>
    </row>
    <row r="184" spans="1:8" ht="11.1" customHeight="1" x14ac:dyDescent="0.25">
      <c r="A184" s="57" t="s">
        <v>9</v>
      </c>
      <c r="B184" s="71">
        <f>Assumptions!$E$116</f>
        <v>1.2</v>
      </c>
      <c r="C184" s="31">
        <f t="shared" ref="C184:C193" si="12">C153*B184</f>
        <v>0</v>
      </c>
      <c r="D184" s="32" t="s">
        <v>7</v>
      </c>
      <c r="E184" s="24">
        <f>Assumptions!$F$116</f>
        <v>1624</v>
      </c>
      <c r="F184" s="32" t="s">
        <v>8</v>
      </c>
      <c r="G184" s="30"/>
      <c r="H184" s="33">
        <f t="shared" ref="H184:H194" si="13">C184*E184</f>
        <v>0</v>
      </c>
    </row>
    <row r="185" spans="1:8" ht="11.1" customHeight="1" x14ac:dyDescent="0.25">
      <c r="A185" s="57" t="s">
        <v>11</v>
      </c>
      <c r="B185" s="71">
        <f>Assumptions!$E$117</f>
        <v>1</v>
      </c>
      <c r="C185" s="31">
        <f t="shared" si="12"/>
        <v>0</v>
      </c>
      <c r="D185" s="32" t="s">
        <v>7</v>
      </c>
      <c r="E185" s="24">
        <f>Assumptions!$F$117</f>
        <v>1169</v>
      </c>
      <c r="F185" s="32" t="s">
        <v>8</v>
      </c>
      <c r="G185" s="30"/>
      <c r="H185" s="33">
        <f t="shared" si="13"/>
        <v>0</v>
      </c>
    </row>
    <row r="186" spans="1:8" ht="11.1" customHeight="1" x14ac:dyDescent="0.25">
      <c r="A186" s="57" t="s">
        <v>13</v>
      </c>
      <c r="B186" s="71">
        <f>Assumptions!$E$118</f>
        <v>1</v>
      </c>
      <c r="C186" s="31">
        <f t="shared" si="12"/>
        <v>0</v>
      </c>
      <c r="D186" s="32" t="s">
        <v>7</v>
      </c>
      <c r="E186" s="24">
        <f>Assumptions!$F$118</f>
        <v>1028</v>
      </c>
      <c r="F186" s="32" t="s">
        <v>8</v>
      </c>
      <c r="G186" s="30"/>
      <c r="H186" s="33">
        <f t="shared" si="13"/>
        <v>0</v>
      </c>
    </row>
    <row r="187" spans="1:8" ht="11.1" customHeight="1" x14ac:dyDescent="0.25">
      <c r="A187" s="57" t="s">
        <v>15</v>
      </c>
      <c r="B187" s="71">
        <f>Assumptions!$E$119</f>
        <v>1.2</v>
      </c>
      <c r="C187" s="31">
        <f t="shared" si="12"/>
        <v>0</v>
      </c>
      <c r="D187" s="32" t="s">
        <v>7</v>
      </c>
      <c r="E187" s="24">
        <f>Assumptions!$F$119</f>
        <v>1415</v>
      </c>
      <c r="F187" s="32" t="s">
        <v>8</v>
      </c>
      <c r="G187" s="30"/>
      <c r="H187" s="33">
        <f t="shared" si="13"/>
        <v>0</v>
      </c>
    </row>
    <row r="188" spans="1:8" ht="11.1" customHeight="1" x14ac:dyDescent="0.25">
      <c r="A188" s="59" t="s">
        <v>17</v>
      </c>
      <c r="B188" s="71">
        <f>Assumptions!$E$120</f>
        <v>1.2</v>
      </c>
      <c r="C188" s="31">
        <f t="shared" si="12"/>
        <v>0</v>
      </c>
      <c r="D188" s="32" t="s">
        <v>7</v>
      </c>
      <c r="E188" s="24">
        <f>Assumptions!$F$120</f>
        <v>1597</v>
      </c>
      <c r="F188" s="32" t="s">
        <v>8</v>
      </c>
      <c r="G188" s="30"/>
      <c r="H188" s="33">
        <f t="shared" si="13"/>
        <v>0</v>
      </c>
    </row>
    <row r="189" spans="1:8" ht="11.1" customHeight="1" x14ac:dyDescent="0.25">
      <c r="A189" s="59" t="s">
        <v>19</v>
      </c>
      <c r="B189" s="71">
        <f>Assumptions!$E$121</f>
        <v>1</v>
      </c>
      <c r="C189" s="31">
        <f t="shared" si="12"/>
        <v>0</v>
      </c>
      <c r="D189" s="32" t="s">
        <v>7</v>
      </c>
      <c r="E189" s="24">
        <f>Assumptions!$F$121</f>
        <v>2758</v>
      </c>
      <c r="F189" s="32" t="s">
        <v>8</v>
      </c>
      <c r="G189" s="30"/>
      <c r="H189" s="33">
        <f t="shared" si="13"/>
        <v>0</v>
      </c>
    </row>
    <row r="190" spans="1:8" ht="11.1" customHeight="1" x14ac:dyDescent="0.25">
      <c r="A190" s="57" t="s">
        <v>21</v>
      </c>
      <c r="B190" s="71">
        <f>Assumptions!$E$122</f>
        <v>1</v>
      </c>
      <c r="C190" s="31">
        <f t="shared" si="12"/>
        <v>2500</v>
      </c>
      <c r="D190" s="32" t="s">
        <v>7</v>
      </c>
      <c r="E190" s="24">
        <f>Assumptions!$F$122</f>
        <v>1110</v>
      </c>
      <c r="F190" s="32" t="s">
        <v>8</v>
      </c>
      <c r="H190" s="33">
        <f t="shared" si="13"/>
        <v>2775000</v>
      </c>
    </row>
    <row r="191" spans="1:8" ht="11.1" customHeight="1" x14ac:dyDescent="0.25">
      <c r="A191" s="59" t="s">
        <v>52</v>
      </c>
      <c r="B191" s="71">
        <f>Assumptions!$E$123</f>
        <v>1</v>
      </c>
      <c r="C191" s="31">
        <f t="shared" si="12"/>
        <v>0</v>
      </c>
      <c r="D191" s="32" t="s">
        <v>25</v>
      </c>
      <c r="E191" s="24">
        <f>Assumptions!$F$123</f>
        <v>830</v>
      </c>
      <c r="F191" s="32" t="s">
        <v>8</v>
      </c>
      <c r="G191" s="30"/>
      <c r="H191" s="33">
        <f t="shared" si="13"/>
        <v>0</v>
      </c>
    </row>
    <row r="192" spans="1:8" ht="11.1" customHeight="1" x14ac:dyDescent="0.25">
      <c r="A192" s="59" t="str">
        <f>B161</f>
        <v>Blank</v>
      </c>
      <c r="B192" s="71">
        <f>Assumptions!$E$124</f>
        <v>1</v>
      </c>
      <c r="C192" s="31">
        <f t="shared" si="12"/>
        <v>0</v>
      </c>
      <c r="D192" s="32" t="s">
        <v>25</v>
      </c>
      <c r="E192" s="24"/>
      <c r="F192" s="32" t="s">
        <v>8</v>
      </c>
      <c r="G192" s="30"/>
      <c r="H192" s="33">
        <f t="shared" si="13"/>
        <v>0</v>
      </c>
    </row>
    <row r="193" spans="1:8" ht="11.1" customHeight="1" x14ac:dyDescent="0.25">
      <c r="A193" s="59" t="str">
        <f>B162</f>
        <v>Blank</v>
      </c>
      <c r="B193" s="71">
        <f>Assumptions!$E$125</f>
        <v>1</v>
      </c>
      <c r="C193" s="31">
        <f t="shared" si="12"/>
        <v>0</v>
      </c>
      <c r="D193" s="32" t="s">
        <v>25</v>
      </c>
      <c r="E193" s="24"/>
      <c r="F193" s="32" t="s">
        <v>8</v>
      </c>
      <c r="G193" s="30"/>
      <c r="H193" s="33">
        <f t="shared" si="13"/>
        <v>0</v>
      </c>
    </row>
    <row r="194" spans="1:8" ht="11.1" customHeight="1" x14ac:dyDescent="0.25">
      <c r="A194" s="59" t="str">
        <f>B163</f>
        <v>Blank</v>
      </c>
      <c r="B194" s="71">
        <f>Assumptions!$E$126</f>
        <v>0</v>
      </c>
      <c r="C194" s="31">
        <f>C163*B194</f>
        <v>0</v>
      </c>
      <c r="D194" s="32" t="s">
        <v>25</v>
      </c>
      <c r="E194" s="24"/>
      <c r="F194" s="32" t="s">
        <v>8</v>
      </c>
      <c r="G194" s="30"/>
      <c r="H194" s="33">
        <f t="shared" si="13"/>
        <v>0</v>
      </c>
    </row>
    <row r="195" spans="1:8" ht="11.1" customHeight="1" x14ac:dyDescent="0.25">
      <c r="A195" s="72"/>
      <c r="B195" s="72"/>
      <c r="C195" s="72"/>
      <c r="D195" s="34"/>
      <c r="E195" s="72"/>
      <c r="F195" s="72"/>
      <c r="G195" s="72"/>
      <c r="H195" s="72"/>
    </row>
    <row r="196" spans="1:8" ht="11.1" customHeight="1" x14ac:dyDescent="0.25">
      <c r="A196" s="59" t="s">
        <v>31</v>
      </c>
      <c r="B196" s="10"/>
      <c r="E196" s="73">
        <f>Assumptions!$E$147</f>
        <v>0</v>
      </c>
      <c r="F196" s="32" t="s">
        <v>32</v>
      </c>
      <c r="H196" s="33">
        <f>SUM(C183:C194)*E196</f>
        <v>0</v>
      </c>
    </row>
    <row r="197" spans="1:8" ht="11.1" customHeight="1" x14ac:dyDescent="0.25">
      <c r="A197" s="59" t="s">
        <v>33</v>
      </c>
      <c r="B197" s="23"/>
      <c r="C197" s="30"/>
      <c r="D197" s="30"/>
      <c r="E197" s="85">
        <f>Assumptions!$E$148</f>
        <v>0.08</v>
      </c>
      <c r="F197" s="32" t="s">
        <v>34</v>
      </c>
      <c r="G197" s="30"/>
      <c r="H197" s="33">
        <f>SUM(H183:H194)*E197</f>
        <v>222000</v>
      </c>
    </row>
    <row r="198" spans="1:8" ht="11.1" customHeight="1" x14ac:dyDescent="0.25">
      <c r="A198" s="59" t="s">
        <v>35</v>
      </c>
      <c r="B198" s="23"/>
      <c r="C198" s="30"/>
      <c r="D198" s="30"/>
      <c r="E198" s="85">
        <f>Assumptions!$E$149</f>
        <v>5.0000000000000001E-3</v>
      </c>
      <c r="F198" s="32" t="s">
        <v>36</v>
      </c>
      <c r="G198" s="30"/>
      <c r="H198" s="33">
        <f>H165*E198</f>
        <v>16875</v>
      </c>
    </row>
    <row r="199" spans="1:8" ht="11.1" customHeight="1" x14ac:dyDescent="0.25">
      <c r="A199" s="59" t="s">
        <v>37</v>
      </c>
      <c r="B199" s="23"/>
      <c r="C199" s="30"/>
      <c r="D199" s="30"/>
      <c r="E199" s="85">
        <f>Assumptions!$E$150</f>
        <v>6.0000000000000001E-3</v>
      </c>
      <c r="F199" s="32" t="s">
        <v>34</v>
      </c>
      <c r="G199" s="30"/>
      <c r="H199" s="33">
        <f>SUM(H183:H194)*E199</f>
        <v>16650</v>
      </c>
    </row>
    <row r="200" spans="1:8" ht="11.1" customHeight="1" x14ac:dyDescent="0.25">
      <c r="A200" s="59" t="s">
        <v>38</v>
      </c>
      <c r="B200" s="23"/>
      <c r="C200" s="30"/>
      <c r="D200" s="30"/>
      <c r="E200" s="85">
        <f>Assumptions!$E$151</f>
        <v>0.01</v>
      </c>
      <c r="F200" s="32" t="s">
        <v>36</v>
      </c>
      <c r="G200" s="30"/>
      <c r="H200" s="33">
        <f>SUM(H152:H157)*E200+H159*E200</f>
        <v>33750</v>
      </c>
    </row>
    <row r="201" spans="1:8" ht="11.1" customHeight="1" x14ac:dyDescent="0.25">
      <c r="A201" s="59" t="s">
        <v>39</v>
      </c>
      <c r="B201" s="23"/>
      <c r="C201" s="41"/>
      <c r="D201" s="30"/>
      <c r="E201" s="85">
        <f>Assumptions!$E$152</f>
        <v>0.05</v>
      </c>
      <c r="F201" s="32" t="s">
        <v>34</v>
      </c>
      <c r="G201" s="30"/>
      <c r="H201" s="33">
        <f>SUM(H183:H194)*E201</f>
        <v>138750</v>
      </c>
    </row>
    <row r="202" spans="1:8" ht="11.1" customHeight="1" x14ac:dyDescent="0.25">
      <c r="A202" s="59" t="s">
        <v>40</v>
      </c>
      <c r="B202" s="10"/>
      <c r="E202" s="40"/>
      <c r="F202" s="32" t="s">
        <v>133</v>
      </c>
      <c r="H202" s="36">
        <f>C159*E202</f>
        <v>0</v>
      </c>
    </row>
    <row r="203" spans="1:8" ht="11.1" customHeight="1" x14ac:dyDescent="0.25">
      <c r="A203" s="59" t="s">
        <v>42</v>
      </c>
      <c r="B203" s="23"/>
      <c r="C203" s="39">
        <f>Assumptions!$C$154</f>
        <v>0.05</v>
      </c>
      <c r="D203" s="31">
        <f>Assumptions!$D$154</f>
        <v>12</v>
      </c>
      <c r="E203" s="74" t="s">
        <v>43</v>
      </c>
      <c r="F203" s="24">
        <f>Assumptions!$G$154</f>
        <v>3</v>
      </c>
      <c r="G203" s="74" t="s">
        <v>88</v>
      </c>
      <c r="H203" s="33">
        <f>(((SUM(H169:H181)*POWER((1+C203/12),((D203+F203)/12)*12))-SUM(H169:H181))   +     ((((SUM(H183:H202)*POWER((1+C203/12),((D203+F203)/12)*12))-SUM(H183:H202))*0.5)))</f>
        <v>103067.33187704906</v>
      </c>
    </row>
    <row r="204" spans="1:8" ht="11.1" customHeight="1" x14ac:dyDescent="0.25">
      <c r="A204" s="59" t="s">
        <v>44</v>
      </c>
      <c r="B204" s="23"/>
      <c r="C204" s="39">
        <f>Assumptions!$C$155</f>
        <v>0.01</v>
      </c>
      <c r="D204" s="32" t="s">
        <v>45</v>
      </c>
      <c r="E204" s="30"/>
      <c r="F204" s="30"/>
      <c r="G204" s="30"/>
      <c r="H204" s="33">
        <f>SUM(H169:H202)*C204</f>
        <v>32030.25</v>
      </c>
    </row>
    <row r="205" spans="1:8" ht="11.1" customHeight="1" x14ac:dyDescent="0.25">
      <c r="A205" s="59" t="s">
        <v>46</v>
      </c>
      <c r="B205" s="23"/>
      <c r="C205" s="30"/>
      <c r="D205" s="39">
        <f>Assumptions!$D$156</f>
        <v>0.17499999999999999</v>
      </c>
      <c r="E205" s="32" t="s">
        <v>47</v>
      </c>
      <c r="F205" s="30"/>
      <c r="G205" s="30"/>
      <c r="H205" s="33">
        <f>H165*D205</f>
        <v>590625</v>
      </c>
    </row>
    <row r="206" spans="1:8" ht="11.1" customHeight="1" x14ac:dyDescent="0.25">
      <c r="A206" s="61" t="s">
        <v>48</v>
      </c>
      <c r="B206" s="28"/>
      <c r="C206" s="28"/>
      <c r="D206" s="28"/>
      <c r="E206" s="28"/>
      <c r="F206" s="28"/>
      <c r="G206" s="28"/>
      <c r="H206" s="38">
        <f>SUM(H169:H205)</f>
        <v>3928747.5818770491</v>
      </c>
    </row>
    <row r="207" spans="1:8" ht="11.1" customHeight="1" x14ac:dyDescent="0.25">
      <c r="A207" s="75"/>
      <c r="B207" s="30"/>
      <c r="C207" s="30"/>
      <c r="D207" s="30"/>
      <c r="E207" s="30"/>
      <c r="F207" s="30"/>
      <c r="G207" s="30"/>
      <c r="H207" s="76"/>
    </row>
    <row r="208" spans="1:8" ht="11.1" customHeight="1" x14ac:dyDescent="0.25">
      <c r="A208" s="77" t="s">
        <v>154</v>
      </c>
      <c r="B208" s="42"/>
      <c r="C208" s="42"/>
      <c r="D208" s="42"/>
      <c r="E208" s="42"/>
      <c r="F208" s="42"/>
      <c r="G208" s="42"/>
      <c r="H208" s="43">
        <f>H165-H206</f>
        <v>-553747.58187704906</v>
      </c>
    </row>
    <row r="209" spans="1:8" ht="11.1" customHeight="1" x14ac:dyDescent="0.25">
      <c r="A209" s="77" t="s">
        <v>155</v>
      </c>
      <c r="B209" s="42"/>
      <c r="C209" s="42"/>
      <c r="D209" s="42"/>
      <c r="E209" s="42"/>
      <c r="F209" s="42"/>
      <c r="G209" s="42"/>
      <c r="H209" s="78">
        <f>H208*(10000/C176)</f>
        <v>-738330.10916939867</v>
      </c>
    </row>
    <row r="210" spans="1:8" ht="11.1" customHeight="1" x14ac:dyDescent="0.25"/>
    <row r="211" spans="1:8" ht="11.1" customHeight="1" x14ac:dyDescent="0.25"/>
    <row r="212" spans="1:8" ht="11.1" customHeight="1" x14ac:dyDescent="0.25"/>
    <row r="213" spans="1:8" ht="11.1" customHeight="1" x14ac:dyDescent="0.25"/>
    <row r="214" spans="1:8" ht="11.1" customHeight="1" x14ac:dyDescent="0.25"/>
    <row r="215" spans="1:8" ht="11.1" customHeight="1" x14ac:dyDescent="0.25"/>
    <row r="216" spans="1:8" ht="11.1" customHeight="1" x14ac:dyDescent="0.25"/>
    <row r="217" spans="1:8" ht="11.1" customHeight="1" x14ac:dyDescent="0.25"/>
    <row r="218" spans="1:8" ht="11.1" customHeight="1" x14ac:dyDescent="0.25"/>
    <row r="219" spans="1:8" ht="11.1" customHeight="1" x14ac:dyDescent="0.25"/>
    <row r="220" spans="1:8" ht="11.1" customHeight="1" x14ac:dyDescent="0.25"/>
    <row r="221" spans="1:8" ht="11.1" customHeight="1" x14ac:dyDescent="0.25"/>
    <row r="222" spans="1:8" ht="11.1" customHeight="1" x14ac:dyDescent="0.25"/>
    <row r="223" spans="1:8" ht="11.1" customHeight="1" x14ac:dyDescent="0.25"/>
    <row r="224" spans="1:8" ht="11.1" customHeight="1" x14ac:dyDescent="0.25"/>
    <row r="225" ht="11.1" customHeight="1" x14ac:dyDescent="0.25"/>
    <row r="226" ht="11.1" customHeight="1" x14ac:dyDescent="0.25"/>
    <row r="227" ht="11.1" customHeight="1" x14ac:dyDescent="0.25"/>
    <row r="228" ht="11.1" customHeight="1" x14ac:dyDescent="0.25"/>
    <row r="229" ht="11.1" customHeight="1" x14ac:dyDescent="0.25"/>
    <row r="230" ht="11.1" customHeight="1" x14ac:dyDescent="0.25"/>
    <row r="231" ht="11.1" customHeight="1" x14ac:dyDescent="0.25"/>
    <row r="232" ht="11.1" customHeight="1" x14ac:dyDescent="0.25"/>
    <row r="233" ht="11.1" customHeight="1" x14ac:dyDescent="0.25"/>
    <row r="234" ht="11.1" customHeight="1" x14ac:dyDescent="0.25"/>
    <row r="235" ht="11.1" customHeight="1" x14ac:dyDescent="0.25"/>
    <row r="236" ht="11.1" customHeight="1" x14ac:dyDescent="0.25"/>
    <row r="237" ht="11.1" customHeight="1" x14ac:dyDescent="0.25"/>
    <row r="238" ht="11.1" customHeight="1" x14ac:dyDescent="0.25"/>
    <row r="239" ht="11.1" customHeight="1" x14ac:dyDescent="0.25"/>
    <row r="240" ht="11.1" customHeight="1" x14ac:dyDescent="0.25"/>
    <row r="241" ht="11.1" customHeight="1" x14ac:dyDescent="0.25"/>
    <row r="242" ht="11.1" customHeight="1" x14ac:dyDescent="0.25"/>
    <row r="243" ht="11.1" customHeight="1" x14ac:dyDescent="0.25"/>
    <row r="244" ht="11.1" customHeight="1" x14ac:dyDescent="0.25"/>
    <row r="245" ht="11.1" customHeight="1" x14ac:dyDescent="0.25"/>
    <row r="246" ht="11.1" customHeight="1" x14ac:dyDescent="0.25"/>
    <row r="247" ht="11.1" customHeight="1" x14ac:dyDescent="0.25"/>
    <row r="248" ht="11.1" customHeight="1" x14ac:dyDescent="0.25"/>
    <row r="249" ht="11.1" customHeight="1" x14ac:dyDescent="0.25"/>
    <row r="250" ht="11.1" customHeight="1" x14ac:dyDescent="0.25"/>
    <row r="251" ht="11.1" customHeight="1" x14ac:dyDescent="0.25"/>
    <row r="252" ht="11.1" customHeight="1" x14ac:dyDescent="0.25"/>
    <row r="253" ht="11.1" customHeight="1" x14ac:dyDescent="0.25"/>
    <row r="254" ht="11.1" customHeight="1" x14ac:dyDescent="0.25"/>
    <row r="255" ht="11.1" customHeight="1" x14ac:dyDescent="0.25"/>
    <row r="256" ht="11.1" customHeight="1" x14ac:dyDescent="0.25"/>
    <row r="257" ht="11.1" customHeight="1" x14ac:dyDescent="0.25"/>
    <row r="258" ht="11.1" customHeight="1" x14ac:dyDescent="0.25"/>
    <row r="259" ht="11.1" customHeight="1" x14ac:dyDescent="0.25"/>
    <row r="260" ht="11.1" customHeight="1" x14ac:dyDescent="0.25"/>
    <row r="261" ht="11.1" customHeight="1" x14ac:dyDescent="0.25"/>
    <row r="262" ht="11.1" customHeight="1" x14ac:dyDescent="0.25"/>
    <row r="263" ht="11.1" customHeight="1" x14ac:dyDescent="0.25"/>
    <row r="264" ht="11.1" customHeight="1" x14ac:dyDescent="0.25"/>
    <row r="265" ht="11.1" customHeight="1" x14ac:dyDescent="0.25"/>
    <row r="266" ht="11.1" customHeight="1" x14ac:dyDescent="0.25"/>
    <row r="267" ht="11.1" customHeight="1" x14ac:dyDescent="0.25"/>
    <row r="268" ht="11.1" customHeight="1" x14ac:dyDescent="0.25"/>
    <row r="269" ht="11.1" customHeight="1" x14ac:dyDescent="0.25"/>
    <row r="270" ht="11.1" customHeight="1" x14ac:dyDescent="0.25"/>
    <row r="271" ht="11.1" customHeight="1" x14ac:dyDescent="0.25"/>
    <row r="272" ht="11.1" customHeight="1" x14ac:dyDescent="0.25"/>
    <row r="273" ht="11.1" customHeight="1" x14ac:dyDescent="0.25"/>
    <row r="274" ht="11.1" customHeight="1" x14ac:dyDescent="0.25"/>
    <row r="275" ht="11.1" customHeight="1" x14ac:dyDescent="0.25"/>
    <row r="276" ht="11.1" customHeight="1" x14ac:dyDescent="0.25"/>
    <row r="277" ht="11.1" customHeight="1" x14ac:dyDescent="0.25"/>
    <row r="278" ht="11.1" customHeight="1" x14ac:dyDescent="0.25"/>
    <row r="279" ht="11.1" customHeight="1" x14ac:dyDescent="0.25"/>
    <row r="280" ht="11.1" customHeight="1" x14ac:dyDescent="0.25"/>
    <row r="281" ht="11.1" customHeight="1" x14ac:dyDescent="0.25"/>
    <row r="282" ht="11.1" customHeight="1" x14ac:dyDescent="0.25"/>
    <row r="283" ht="11.1" customHeight="1" x14ac:dyDescent="0.25"/>
    <row r="284" ht="11.1" customHeight="1" x14ac:dyDescent="0.25"/>
    <row r="285" ht="11.1" customHeight="1" x14ac:dyDescent="0.25"/>
    <row r="286" ht="11.1" customHeight="1" x14ac:dyDescent="0.25"/>
    <row r="287" ht="11.1" customHeight="1" x14ac:dyDescent="0.25"/>
    <row r="288" ht="11.1" customHeight="1" x14ac:dyDescent="0.25"/>
    <row r="289" ht="11.1" customHeight="1" x14ac:dyDescent="0.25"/>
    <row r="290" ht="11.1" customHeight="1" x14ac:dyDescent="0.25"/>
    <row r="291" ht="11.1" customHeight="1" x14ac:dyDescent="0.25"/>
    <row r="292" ht="11.1" customHeight="1" x14ac:dyDescent="0.25"/>
    <row r="293" ht="11.1" customHeight="1" x14ac:dyDescent="0.25"/>
    <row r="294" ht="11.1" customHeight="1" x14ac:dyDescent="0.25"/>
    <row r="295" ht="11.1" customHeight="1" x14ac:dyDescent="0.25"/>
    <row r="296" ht="11.1" customHeight="1" x14ac:dyDescent="0.25"/>
    <row r="297" ht="11.1" customHeight="1" x14ac:dyDescent="0.25"/>
    <row r="298" ht="11.1" customHeight="1" x14ac:dyDescent="0.25"/>
    <row r="299" ht="11.1" customHeight="1" x14ac:dyDescent="0.25"/>
    <row r="300" ht="11.1" customHeight="1" x14ac:dyDescent="0.25"/>
    <row r="301" ht="11.1" customHeight="1" x14ac:dyDescent="0.25"/>
    <row r="302" ht="11.1" customHeight="1" x14ac:dyDescent="0.25"/>
    <row r="303" ht="11.1" customHeight="1" x14ac:dyDescent="0.25"/>
    <row r="304" ht="11.1" customHeight="1" x14ac:dyDescent="0.25"/>
    <row r="305" ht="11.1" customHeight="1" x14ac:dyDescent="0.25"/>
    <row r="306" ht="11.1" customHeight="1" x14ac:dyDescent="0.25"/>
    <row r="307" ht="11.1" customHeight="1" x14ac:dyDescent="0.25"/>
    <row r="308" ht="11.1" customHeight="1" x14ac:dyDescent="0.25"/>
    <row r="309" ht="11.1" customHeight="1" x14ac:dyDescent="0.25"/>
    <row r="310" ht="11.1" customHeight="1" x14ac:dyDescent="0.25"/>
    <row r="311" ht="11.1" customHeight="1" x14ac:dyDescent="0.25"/>
    <row r="312" ht="11.1" customHeight="1" x14ac:dyDescent="0.25"/>
    <row r="313" ht="11.1" customHeight="1" x14ac:dyDescent="0.25"/>
    <row r="314" ht="11.1" customHeight="1" x14ac:dyDescent="0.25"/>
    <row r="315" ht="11.1" customHeight="1" x14ac:dyDescent="0.25"/>
    <row r="316" ht="11.1" customHeight="1" x14ac:dyDescent="0.25"/>
    <row r="317" ht="11.1" customHeight="1" x14ac:dyDescent="0.25"/>
    <row r="318" ht="11.1" customHeight="1" x14ac:dyDescent="0.25"/>
    <row r="319" ht="11.1" customHeight="1" x14ac:dyDescent="0.25"/>
    <row r="320" ht="11.1" customHeight="1" x14ac:dyDescent="0.25"/>
    <row r="321" ht="11.1" customHeight="1" x14ac:dyDescent="0.25"/>
    <row r="322" ht="11.1" customHeight="1" x14ac:dyDescent="0.25"/>
    <row r="323" ht="11.1" customHeight="1" x14ac:dyDescent="0.25"/>
    <row r="324" ht="11.1" customHeight="1" x14ac:dyDescent="0.25"/>
    <row r="325" ht="11.1" customHeight="1" x14ac:dyDescent="0.25"/>
    <row r="326" ht="11.1" customHeight="1" x14ac:dyDescent="0.25"/>
    <row r="327" ht="11.1" customHeight="1" x14ac:dyDescent="0.25"/>
    <row r="328" ht="11.1" customHeight="1" x14ac:dyDescent="0.25"/>
    <row r="329" ht="11.1" customHeight="1" x14ac:dyDescent="0.25"/>
    <row r="330" ht="11.1" customHeight="1" x14ac:dyDescent="0.25"/>
    <row r="331" ht="11.1" customHeight="1" x14ac:dyDescent="0.25"/>
    <row r="332" ht="11.1" customHeight="1" x14ac:dyDescent="0.25"/>
    <row r="333" ht="11.1" customHeight="1" x14ac:dyDescent="0.25"/>
    <row r="334" ht="11.1" customHeight="1" x14ac:dyDescent="0.25"/>
    <row r="335" ht="11.1" customHeight="1" x14ac:dyDescent="0.25"/>
    <row r="336" ht="11.1" customHeight="1" x14ac:dyDescent="0.25"/>
    <row r="337" ht="11.1" customHeight="1" x14ac:dyDescent="0.25"/>
    <row r="338" ht="11.1" customHeight="1" x14ac:dyDescent="0.25"/>
    <row r="339" ht="11.1" customHeight="1" x14ac:dyDescent="0.25"/>
    <row r="340" ht="11.1" customHeight="1" x14ac:dyDescent="0.25"/>
    <row r="341" ht="11.1" customHeight="1" x14ac:dyDescent="0.25"/>
    <row r="342" ht="11.1" customHeight="1" x14ac:dyDescent="0.25"/>
    <row r="343" ht="11.1" customHeight="1" x14ac:dyDescent="0.25"/>
    <row r="344" ht="11.1" customHeight="1" x14ac:dyDescent="0.25"/>
    <row r="345" ht="11.1" customHeight="1" x14ac:dyDescent="0.25"/>
    <row r="346" ht="11.1" customHeight="1" x14ac:dyDescent="0.25"/>
    <row r="347" ht="11.1" customHeight="1" x14ac:dyDescent="0.25"/>
    <row r="348" ht="11.1" customHeight="1" x14ac:dyDescent="0.25"/>
    <row r="349" ht="11.1" customHeight="1" x14ac:dyDescent="0.25"/>
    <row r="350" ht="11.1" customHeight="1" x14ac:dyDescent="0.25"/>
    <row r="351" ht="11.1" customHeight="1" x14ac:dyDescent="0.25"/>
    <row r="352" ht="11.1" customHeight="1" x14ac:dyDescent="0.25"/>
    <row r="353" ht="11.1" customHeight="1" x14ac:dyDescent="0.25"/>
    <row r="354" ht="11.1" customHeight="1" x14ac:dyDescent="0.25"/>
    <row r="355" ht="11.1" customHeight="1" x14ac:dyDescent="0.25"/>
    <row r="356" ht="11.1" customHeight="1" x14ac:dyDescent="0.25"/>
    <row r="357" ht="11.1" customHeight="1" x14ac:dyDescent="0.25"/>
    <row r="358" ht="11.1" customHeight="1" x14ac:dyDescent="0.25"/>
    <row r="359" ht="11.1" customHeight="1" x14ac:dyDescent="0.25"/>
    <row r="360" ht="11.1" customHeight="1" x14ac:dyDescent="0.25"/>
    <row r="361" ht="11.1" customHeight="1" x14ac:dyDescent="0.25"/>
    <row r="362" ht="11.1" customHeight="1" x14ac:dyDescent="0.25"/>
    <row r="363" ht="11.1" customHeight="1" x14ac:dyDescent="0.25"/>
    <row r="364" ht="11.1" customHeight="1" x14ac:dyDescent="0.25"/>
    <row r="365" ht="11.1" customHeight="1" x14ac:dyDescent="0.25"/>
    <row r="366" ht="11.1" customHeight="1" x14ac:dyDescent="0.25"/>
    <row r="367" ht="11.1" customHeight="1" x14ac:dyDescent="0.25"/>
    <row r="368" ht="11.1" customHeight="1" x14ac:dyDescent="0.25"/>
    <row r="369" ht="11.1" customHeight="1" x14ac:dyDescent="0.25"/>
    <row r="370" ht="11.1" customHeight="1" x14ac:dyDescent="0.25"/>
    <row r="371" ht="11.1" customHeight="1" x14ac:dyDescent="0.25"/>
    <row r="372" ht="11.1" customHeight="1" x14ac:dyDescent="0.25"/>
    <row r="373" ht="11.1" customHeight="1" x14ac:dyDescent="0.25"/>
    <row r="374" ht="11.1" customHeight="1" x14ac:dyDescent="0.25"/>
    <row r="375" ht="11.1" customHeight="1" x14ac:dyDescent="0.25"/>
    <row r="376" ht="11.1" customHeight="1" x14ac:dyDescent="0.25"/>
    <row r="377" ht="11.1" customHeight="1" x14ac:dyDescent="0.25"/>
    <row r="378" ht="11.1" customHeight="1" x14ac:dyDescent="0.25"/>
    <row r="379" ht="11.1" customHeight="1" x14ac:dyDescent="0.25"/>
    <row r="380" ht="11.1" customHeight="1" x14ac:dyDescent="0.25"/>
    <row r="381" ht="11.1" customHeight="1" x14ac:dyDescent="0.25"/>
    <row r="382" ht="11.1" customHeight="1" x14ac:dyDescent="0.25"/>
    <row r="383" ht="11.1" customHeight="1" x14ac:dyDescent="0.25"/>
    <row r="384" ht="11.1" customHeight="1" x14ac:dyDescent="0.25"/>
    <row r="385" ht="11.1" customHeight="1" x14ac:dyDescent="0.25"/>
    <row r="386" ht="11.1" customHeight="1" x14ac:dyDescent="0.25"/>
    <row r="387" ht="11.1" customHeight="1" x14ac:dyDescent="0.25"/>
    <row r="388" ht="11.1" customHeight="1" x14ac:dyDescent="0.25"/>
    <row r="389" ht="11.1" customHeight="1" x14ac:dyDescent="0.25"/>
    <row r="390" ht="11.1" customHeight="1" x14ac:dyDescent="0.25"/>
    <row r="391" ht="11.1" customHeight="1" x14ac:dyDescent="0.25"/>
    <row r="392" ht="11.1" customHeight="1" x14ac:dyDescent="0.25"/>
    <row r="393" ht="11.1" customHeight="1" x14ac:dyDescent="0.25"/>
    <row r="394" ht="11.1" customHeight="1" x14ac:dyDescent="0.25"/>
    <row r="395" ht="11.1" customHeight="1" x14ac:dyDescent="0.25"/>
    <row r="396" ht="11.1" customHeight="1" x14ac:dyDescent="0.25"/>
    <row r="397" ht="11.1" customHeight="1" x14ac:dyDescent="0.25"/>
    <row r="398" ht="11.1" customHeight="1" x14ac:dyDescent="0.25"/>
    <row r="399" ht="11.1" customHeight="1" x14ac:dyDescent="0.25"/>
    <row r="400" ht="11.1" customHeight="1" x14ac:dyDescent="0.25"/>
    <row r="401" ht="11.1" customHeight="1" x14ac:dyDescent="0.25"/>
    <row r="402" ht="11.1" customHeight="1" x14ac:dyDescent="0.25"/>
    <row r="403" ht="11.1" customHeight="1" x14ac:dyDescent="0.25"/>
    <row r="404" ht="11.1" customHeight="1" x14ac:dyDescent="0.25"/>
    <row r="405" ht="11.1" customHeight="1" x14ac:dyDescent="0.25"/>
    <row r="406" ht="11.1" customHeight="1" x14ac:dyDescent="0.25"/>
    <row r="407" ht="11.1" customHeight="1" x14ac:dyDescent="0.25"/>
    <row r="408" ht="11.1" customHeight="1" x14ac:dyDescent="0.25"/>
    <row r="409" ht="11.1" customHeight="1" x14ac:dyDescent="0.25"/>
    <row r="410" ht="11.1" customHeight="1" x14ac:dyDescent="0.25"/>
    <row r="411" ht="11.1" customHeight="1" x14ac:dyDescent="0.25"/>
    <row r="412" ht="11.1" customHeight="1" x14ac:dyDescent="0.25"/>
    <row r="413" ht="11.1" customHeight="1" x14ac:dyDescent="0.25"/>
    <row r="414" ht="11.1" customHeight="1" x14ac:dyDescent="0.25"/>
    <row r="415" ht="11.1" customHeight="1" x14ac:dyDescent="0.25"/>
    <row r="416" ht="11.1" customHeight="1" x14ac:dyDescent="0.25"/>
    <row r="417" ht="11.1" customHeight="1" x14ac:dyDescent="0.25"/>
    <row r="418" ht="11.1" customHeight="1" x14ac:dyDescent="0.25"/>
    <row r="419" ht="11.1" customHeight="1" x14ac:dyDescent="0.25"/>
    <row r="420" ht="11.1" customHeight="1" x14ac:dyDescent="0.25"/>
    <row r="421" ht="11.1" customHeight="1" x14ac:dyDescent="0.25"/>
    <row r="422" ht="11.1" customHeight="1" x14ac:dyDescent="0.25"/>
    <row r="423" ht="11.1" customHeight="1" x14ac:dyDescent="0.25"/>
    <row r="424" ht="11.1" customHeight="1" x14ac:dyDescent="0.25"/>
    <row r="425" ht="11.1" customHeight="1" x14ac:dyDescent="0.25"/>
    <row r="426" ht="11.1" customHeight="1" x14ac:dyDescent="0.25"/>
    <row r="427" ht="11.1" customHeight="1" x14ac:dyDescent="0.25"/>
    <row r="428" ht="11.1" customHeight="1" x14ac:dyDescent="0.25"/>
    <row r="429" ht="11.1" customHeight="1" x14ac:dyDescent="0.25"/>
    <row r="430" ht="11.1" customHeight="1" x14ac:dyDescent="0.25"/>
    <row r="431" ht="11.1" customHeight="1" x14ac:dyDescent="0.25"/>
  </sheetData>
  <mergeCells count="6">
    <mergeCell ref="A1:B5"/>
    <mergeCell ref="D2:H4"/>
    <mergeCell ref="A141:B145"/>
    <mergeCell ref="D142:H144"/>
    <mergeCell ref="A71:B75"/>
    <mergeCell ref="D72:H74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26625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123825</xdr:rowOff>
              </from>
              <to>
                <xdr:col>2</xdr:col>
                <xdr:colOff>266700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26625" r:id="rId4"/>
      </mc:Fallback>
    </mc:AlternateContent>
    <mc:AlternateContent xmlns:mc="http://schemas.openxmlformats.org/markup-compatibility/2006">
      <mc:Choice Requires="x14">
        <oleObject progId="CorelDRAW.Graphic.12" shapeId="26629" r:id="rId6">
          <objectPr defaultSize="0" autoPict="0" r:id="rId5">
            <anchor moveWithCells="1" sizeWithCells="1">
              <from>
                <xdr:col>0</xdr:col>
                <xdr:colOff>152400</xdr:colOff>
                <xdr:row>70</xdr:row>
                <xdr:rowOff>123825</xdr:rowOff>
              </from>
              <to>
                <xdr:col>2</xdr:col>
                <xdr:colOff>266700</xdr:colOff>
                <xdr:row>74</xdr:row>
                <xdr:rowOff>104775</xdr:rowOff>
              </to>
            </anchor>
          </objectPr>
        </oleObject>
      </mc:Choice>
      <mc:Fallback>
        <oleObject progId="CorelDRAW.Graphic.12" shapeId="26629" r:id="rId6"/>
      </mc:Fallback>
    </mc:AlternateContent>
    <mc:AlternateContent xmlns:mc="http://schemas.openxmlformats.org/markup-compatibility/2006">
      <mc:Choice Requires="x14">
        <oleObject progId="CorelDRAW.Graphic.12" shapeId="26633" r:id="rId7">
          <objectPr defaultSize="0" autoPict="0" r:id="rId5">
            <anchor moveWithCells="1" sizeWithCells="1">
              <from>
                <xdr:col>0</xdr:col>
                <xdr:colOff>152400</xdr:colOff>
                <xdr:row>140</xdr:row>
                <xdr:rowOff>123825</xdr:rowOff>
              </from>
              <to>
                <xdr:col>2</xdr:col>
                <xdr:colOff>266700</xdr:colOff>
                <xdr:row>144</xdr:row>
                <xdr:rowOff>104775</xdr:rowOff>
              </to>
            </anchor>
          </objectPr>
        </oleObject>
      </mc:Choice>
      <mc:Fallback>
        <oleObject progId="CorelDRAW.Graphic.12" shapeId="26633" r:id="rId7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0"/>
  <sheetViews>
    <sheetView zoomScale="50" zoomScaleNormal="50" workbookViewId="0">
      <selection activeCell="E7" sqref="E7"/>
    </sheetView>
  </sheetViews>
  <sheetFormatPr defaultRowHeight="15" x14ac:dyDescent="0.25"/>
  <cols>
    <col min="1" max="1" width="12.7109375" customWidth="1"/>
    <col min="8" max="8" width="12.7109375" customWidth="1"/>
    <col min="9" max="9" width="1.7109375" customWidth="1"/>
    <col min="10" max="10" width="12.7109375" customWidth="1"/>
    <col min="17" max="17" width="12.7109375" customWidth="1"/>
    <col min="18" max="18" width="1.7109375" customWidth="1"/>
    <col min="19" max="19" width="12.7109375" customWidth="1"/>
    <col min="26" max="26" width="12.7109375" customWidth="1"/>
    <col min="27" max="27" width="1.7109375" customWidth="1"/>
    <col min="28" max="28" width="12.7109375" customWidth="1"/>
    <col min="35" max="35" width="12.7109375" customWidth="1"/>
  </cols>
  <sheetData>
    <row r="1" spans="1:8" ht="11.1" customHeight="1" x14ac:dyDescent="0.3">
      <c r="A1" s="274"/>
      <c r="B1" s="274"/>
      <c r="C1" s="20"/>
      <c r="D1" s="21"/>
      <c r="E1" s="20"/>
      <c r="F1" s="20"/>
      <c r="G1" s="20"/>
      <c r="H1" s="20"/>
    </row>
    <row r="2" spans="1:8" ht="11.1" customHeight="1" x14ac:dyDescent="0.25">
      <c r="A2" s="274"/>
      <c r="B2" s="274"/>
      <c r="C2" s="11"/>
      <c r="D2" s="275" t="s">
        <v>101</v>
      </c>
      <c r="E2" s="275"/>
      <c r="F2" s="275"/>
      <c r="G2" s="275"/>
      <c r="H2" s="275"/>
    </row>
    <row r="3" spans="1:8" ht="11.1" customHeight="1" x14ac:dyDescent="0.25">
      <c r="A3" s="274"/>
      <c r="B3" s="274"/>
      <c r="C3" s="11"/>
      <c r="D3" s="275"/>
      <c r="E3" s="275"/>
      <c r="F3" s="275"/>
      <c r="G3" s="275"/>
      <c r="H3" s="275"/>
    </row>
    <row r="4" spans="1:8" ht="11.1" customHeight="1" x14ac:dyDescent="0.25">
      <c r="A4" s="274"/>
      <c r="B4" s="274"/>
      <c r="C4" s="11"/>
      <c r="D4" s="275"/>
      <c r="E4" s="275"/>
      <c r="F4" s="275"/>
      <c r="G4" s="275"/>
      <c r="H4" s="275"/>
    </row>
    <row r="5" spans="1:8" ht="11.1" customHeight="1" x14ac:dyDescent="0.25">
      <c r="A5" s="274"/>
      <c r="B5" s="274"/>
      <c r="C5" s="11"/>
      <c r="D5" s="11"/>
      <c r="E5" s="11"/>
      <c r="F5" s="11"/>
      <c r="G5" s="11"/>
      <c r="H5" s="11"/>
    </row>
    <row r="6" spans="1:8" ht="11.1" customHeight="1" x14ac:dyDescent="0.25">
      <c r="A6" s="22" t="s">
        <v>100</v>
      </c>
      <c r="B6" s="22"/>
      <c r="C6" s="23"/>
      <c r="D6" s="23"/>
      <c r="E6" s="79" t="str">
        <f>Assumptions!$G$123</f>
        <v xml:space="preserve">Farm Store </v>
      </c>
      <c r="F6" s="49"/>
      <c r="G6" s="80"/>
      <c r="H6" s="50"/>
    </row>
    <row r="7" spans="1:8" ht="11.1" customHeight="1" x14ac:dyDescent="0.25">
      <c r="A7" s="22" t="s">
        <v>0</v>
      </c>
      <c r="B7" s="23"/>
      <c r="C7" s="23"/>
      <c r="D7" s="23"/>
      <c r="E7" s="79" t="s">
        <v>136</v>
      </c>
      <c r="F7" s="49"/>
      <c r="G7" s="49"/>
      <c r="H7" s="51"/>
    </row>
    <row r="8" spans="1:8" ht="11.1" customHeight="1" x14ac:dyDescent="0.25">
      <c r="A8" s="22" t="s">
        <v>1</v>
      </c>
      <c r="B8" s="22"/>
      <c r="C8" s="23"/>
      <c r="D8" s="23"/>
      <c r="E8" s="81" t="str">
        <f>Assumptions!$A$160</f>
        <v>Area Wide</v>
      </c>
      <c r="F8" s="82"/>
      <c r="G8" s="83"/>
      <c r="H8" s="84"/>
    </row>
    <row r="9" spans="1:8" ht="11.1" customHeight="1" x14ac:dyDescent="0.25">
      <c r="A9" s="22" t="s">
        <v>2</v>
      </c>
      <c r="B9" s="22"/>
      <c r="C9" s="10"/>
      <c r="D9" s="23"/>
      <c r="E9" s="55">
        <f>SUM(C43:C54)</f>
        <v>500</v>
      </c>
      <c r="F9" s="23" t="s">
        <v>3</v>
      </c>
      <c r="G9" s="25"/>
      <c r="H9" s="25"/>
    </row>
    <row r="10" spans="1:8" ht="11.1" customHeight="1" x14ac:dyDescent="0.25">
      <c r="A10" s="22"/>
      <c r="B10" s="23"/>
      <c r="C10" s="23"/>
      <c r="D10" s="56"/>
      <c r="E10" s="23"/>
      <c r="F10" s="25"/>
      <c r="G10" s="25"/>
      <c r="H10" s="25"/>
    </row>
    <row r="11" spans="1:8" ht="11.1" customHeight="1" x14ac:dyDescent="0.25">
      <c r="A11" s="27" t="s">
        <v>4</v>
      </c>
      <c r="B11" s="28"/>
      <c r="C11" s="28"/>
      <c r="D11" s="28"/>
      <c r="E11" s="28"/>
      <c r="F11" s="28"/>
      <c r="G11" s="28"/>
      <c r="H11" s="29"/>
    </row>
    <row r="12" spans="1:8" ht="11.1" customHeight="1" x14ac:dyDescent="0.25">
      <c r="A12" s="57" t="s">
        <v>5</v>
      </c>
      <c r="B12" s="58" t="s">
        <v>6</v>
      </c>
      <c r="C12" s="31"/>
      <c r="D12" s="32" t="s">
        <v>7</v>
      </c>
      <c r="E12" s="24">
        <f>Assumptions!$C$132</f>
        <v>700</v>
      </c>
      <c r="F12" s="32" t="s">
        <v>8</v>
      </c>
      <c r="G12" s="30"/>
      <c r="H12" s="33">
        <f t="shared" ref="H12:H23" si="0">C12*E12</f>
        <v>0</v>
      </c>
    </row>
    <row r="13" spans="1:8" ht="11.1" customHeight="1" x14ac:dyDescent="0.25">
      <c r="A13" s="57" t="s">
        <v>9</v>
      </c>
      <c r="B13" s="58" t="s">
        <v>10</v>
      </c>
      <c r="C13" s="31"/>
      <c r="D13" s="32" t="s">
        <v>7</v>
      </c>
      <c r="E13" s="24">
        <f>Assumptions!$C$133</f>
        <v>1400</v>
      </c>
      <c r="F13" s="32" t="s">
        <v>8</v>
      </c>
      <c r="G13" s="30"/>
      <c r="H13" s="33">
        <f t="shared" si="0"/>
        <v>0</v>
      </c>
    </row>
    <row r="14" spans="1:8" ht="11.1" customHeight="1" x14ac:dyDescent="0.25">
      <c r="A14" s="57" t="s">
        <v>11</v>
      </c>
      <c r="B14" s="58" t="s">
        <v>12</v>
      </c>
      <c r="C14" s="31"/>
      <c r="D14" s="32" t="s">
        <v>7</v>
      </c>
      <c r="E14" s="24">
        <f>Assumptions!$C$134</f>
        <v>2750</v>
      </c>
      <c r="F14" s="32" t="s">
        <v>8</v>
      </c>
      <c r="G14" s="30"/>
      <c r="H14" s="33">
        <f t="shared" si="0"/>
        <v>0</v>
      </c>
    </row>
    <row r="15" spans="1:8" ht="11.1" customHeight="1" x14ac:dyDescent="0.25">
      <c r="A15" s="57" t="s">
        <v>13</v>
      </c>
      <c r="B15" s="58" t="s">
        <v>14</v>
      </c>
      <c r="C15" s="31"/>
      <c r="D15" s="32" t="s">
        <v>7</v>
      </c>
      <c r="E15" s="24">
        <f>Assumptions!$C$135</f>
        <v>1800</v>
      </c>
      <c r="F15" s="32" t="s">
        <v>8</v>
      </c>
      <c r="G15" s="30"/>
      <c r="H15" s="33">
        <f t="shared" si="0"/>
        <v>0</v>
      </c>
    </row>
    <row r="16" spans="1:8" ht="11.1" customHeight="1" x14ac:dyDescent="0.25">
      <c r="A16" s="57" t="s">
        <v>15</v>
      </c>
      <c r="B16" s="58" t="s">
        <v>16</v>
      </c>
      <c r="C16" s="24"/>
      <c r="D16" s="32" t="s">
        <v>7</v>
      </c>
      <c r="E16" s="24">
        <f>Assumptions!$C$136</f>
        <v>1291</v>
      </c>
      <c r="F16" s="32" t="s">
        <v>8</v>
      </c>
      <c r="G16" s="30"/>
      <c r="H16" s="33">
        <f t="shared" si="0"/>
        <v>0</v>
      </c>
    </row>
    <row r="17" spans="1:8" ht="11.1" customHeight="1" x14ac:dyDescent="0.25">
      <c r="A17" s="59" t="s">
        <v>17</v>
      </c>
      <c r="B17" s="58" t="s">
        <v>18</v>
      </c>
      <c r="C17" s="24"/>
      <c r="D17" s="32" t="s">
        <v>7</v>
      </c>
      <c r="E17" s="24">
        <f>Assumptions!$C$137</f>
        <v>2500</v>
      </c>
      <c r="F17" s="32" t="s">
        <v>8</v>
      </c>
      <c r="G17" s="30"/>
      <c r="H17" s="33">
        <f t="shared" si="0"/>
        <v>0</v>
      </c>
    </row>
    <row r="18" spans="1:8" ht="11.1" customHeight="1" x14ac:dyDescent="0.25">
      <c r="A18" s="59" t="s">
        <v>19</v>
      </c>
      <c r="B18" s="58" t="s">
        <v>20</v>
      </c>
      <c r="C18" s="26"/>
      <c r="D18" s="32" t="s">
        <v>7</v>
      </c>
      <c r="E18" s="24">
        <f>Assumptions!$C$138</f>
        <v>1077</v>
      </c>
      <c r="F18" s="32" t="s">
        <v>8</v>
      </c>
      <c r="G18" s="30"/>
      <c r="H18" s="33">
        <f t="shared" si="0"/>
        <v>0</v>
      </c>
    </row>
    <row r="19" spans="1:8" ht="11.1" customHeight="1" x14ac:dyDescent="0.25">
      <c r="A19" s="57" t="s">
        <v>21</v>
      </c>
      <c r="B19" s="58" t="s">
        <v>22</v>
      </c>
      <c r="C19" s="40"/>
      <c r="D19" s="32" t="s">
        <v>7</v>
      </c>
      <c r="E19" s="24">
        <f>Assumptions!$C$139</f>
        <v>1350</v>
      </c>
      <c r="F19" s="32" t="s">
        <v>8</v>
      </c>
      <c r="H19" s="33">
        <f t="shared" si="0"/>
        <v>0</v>
      </c>
    </row>
    <row r="20" spans="1:8" ht="11.1" customHeight="1" x14ac:dyDescent="0.25">
      <c r="A20" s="57" t="s">
        <v>52</v>
      </c>
      <c r="B20" s="58"/>
      <c r="C20" s="31">
        <f>Assumptions!$C$123</f>
        <v>500</v>
      </c>
      <c r="D20" s="32" t="s">
        <v>25</v>
      </c>
      <c r="E20" s="24">
        <f>Assumptions!$C$140</f>
        <v>400</v>
      </c>
      <c r="F20" s="32" t="s">
        <v>8</v>
      </c>
      <c r="G20" s="30"/>
      <c r="H20" s="33">
        <f t="shared" si="0"/>
        <v>200000</v>
      </c>
    </row>
    <row r="21" spans="1:8" ht="11.1" customHeight="1" x14ac:dyDescent="0.25">
      <c r="A21" s="57" t="s">
        <v>23</v>
      </c>
      <c r="B21" s="86" t="s">
        <v>24</v>
      </c>
      <c r="C21" s="31"/>
      <c r="D21" s="32" t="s">
        <v>25</v>
      </c>
      <c r="E21" s="24">
        <f>Assumptions!$C$141</f>
        <v>1500</v>
      </c>
      <c r="F21" s="32" t="s">
        <v>8</v>
      </c>
      <c r="G21" s="30"/>
      <c r="H21" s="33">
        <f t="shared" si="0"/>
        <v>0</v>
      </c>
    </row>
    <row r="22" spans="1:8" ht="11.1" customHeight="1" x14ac:dyDescent="0.25">
      <c r="A22" s="57" t="s">
        <v>23</v>
      </c>
      <c r="B22" s="86" t="s">
        <v>24</v>
      </c>
      <c r="C22" s="31"/>
      <c r="D22" s="32" t="s">
        <v>25</v>
      </c>
      <c r="E22" s="24">
        <f>Assumptions!$C$142</f>
        <v>700</v>
      </c>
      <c r="F22" s="32" t="s">
        <v>8</v>
      </c>
      <c r="G22" s="30"/>
      <c r="H22" s="33">
        <f t="shared" si="0"/>
        <v>0</v>
      </c>
    </row>
    <row r="23" spans="1:8" ht="11.1" customHeight="1" x14ac:dyDescent="0.25">
      <c r="A23" s="57" t="s">
        <v>23</v>
      </c>
      <c r="B23" s="86" t="s">
        <v>24</v>
      </c>
      <c r="C23" s="31"/>
      <c r="D23" s="32" t="s">
        <v>25</v>
      </c>
      <c r="E23" s="24">
        <f>Assumptions!$C$143</f>
        <v>0</v>
      </c>
      <c r="F23" s="32" t="s">
        <v>8</v>
      </c>
      <c r="G23" s="30"/>
      <c r="H23" s="33">
        <f t="shared" si="0"/>
        <v>0</v>
      </c>
    </row>
    <row r="24" spans="1:8" ht="11.1" customHeight="1" x14ac:dyDescent="0.25">
      <c r="A24" s="60"/>
      <c r="B24" s="34"/>
      <c r="C24" s="28"/>
      <c r="D24" s="28"/>
      <c r="E24" s="28"/>
      <c r="F24" s="28"/>
      <c r="G24" s="28"/>
      <c r="H24" s="35"/>
    </row>
    <row r="25" spans="1:8" ht="11.1" customHeight="1" x14ac:dyDescent="0.25">
      <c r="A25" s="61" t="s">
        <v>4</v>
      </c>
      <c r="B25" s="28"/>
      <c r="C25" s="28"/>
      <c r="D25" s="28"/>
      <c r="E25" s="28"/>
      <c r="F25" s="28"/>
      <c r="G25" s="28"/>
      <c r="H25" s="38">
        <f>SUM(H12:H24)</f>
        <v>200000</v>
      </c>
    </row>
    <row r="26" spans="1:8" ht="11.1" customHeight="1" x14ac:dyDescent="0.25">
      <c r="A26" s="62"/>
      <c r="B26" s="32"/>
      <c r="C26" s="63"/>
      <c r="D26" s="32"/>
      <c r="E26" s="30"/>
      <c r="F26" s="32"/>
      <c r="G26" s="30"/>
      <c r="H26" s="64"/>
    </row>
    <row r="27" spans="1:8" ht="11.1" customHeight="1" x14ac:dyDescent="0.25">
      <c r="A27" s="61" t="s">
        <v>26</v>
      </c>
      <c r="B27" s="28"/>
      <c r="C27" s="28"/>
      <c r="D27" s="28"/>
      <c r="E27" s="28"/>
      <c r="F27" s="28"/>
      <c r="G27" s="28"/>
      <c r="H27" s="37"/>
    </row>
    <row r="28" spans="1:8" ht="11.1" customHeight="1" x14ac:dyDescent="0.25">
      <c r="A28" s="65" t="s">
        <v>27</v>
      </c>
      <c r="B28" s="66" t="s">
        <v>28</v>
      </c>
      <c r="C28" s="63"/>
      <c r="D28" s="32"/>
      <c r="E28" s="30"/>
      <c r="F28" s="32"/>
      <c r="G28" s="30"/>
      <c r="H28" s="64"/>
    </row>
    <row r="29" spans="1:8" ht="11.1" customHeight="1" x14ac:dyDescent="0.25">
      <c r="A29" s="57" t="s">
        <v>5</v>
      </c>
      <c r="B29" s="67">
        <f>Assumptions!$D$115</f>
        <v>2</v>
      </c>
      <c r="C29" s="31">
        <f>C12*B29</f>
        <v>0</v>
      </c>
      <c r="D29" s="32" t="s">
        <v>7</v>
      </c>
      <c r="E29" s="24"/>
      <c r="F29" s="32" t="s">
        <v>8</v>
      </c>
      <c r="G29" s="30"/>
      <c r="H29" s="33">
        <f t="shared" ref="H29:H40" si="1">C29*E29</f>
        <v>0</v>
      </c>
    </row>
    <row r="30" spans="1:8" ht="11.1" customHeight="1" x14ac:dyDescent="0.25">
      <c r="A30" s="57" t="s">
        <v>9</v>
      </c>
      <c r="B30" s="67">
        <f>Assumptions!$D$116</f>
        <v>2</v>
      </c>
      <c r="C30" s="31">
        <f t="shared" ref="C30:C40" si="2">C13*B30</f>
        <v>0</v>
      </c>
      <c r="D30" s="32" t="s">
        <v>7</v>
      </c>
      <c r="E30" s="24"/>
      <c r="F30" s="32" t="s">
        <v>8</v>
      </c>
      <c r="G30" s="30"/>
      <c r="H30" s="33">
        <f t="shared" si="1"/>
        <v>0</v>
      </c>
    </row>
    <row r="31" spans="1:8" ht="11.1" customHeight="1" x14ac:dyDescent="0.25">
      <c r="A31" s="57" t="s">
        <v>11</v>
      </c>
      <c r="B31" s="67">
        <f>Assumptions!$D$117</f>
        <v>3</v>
      </c>
      <c r="C31" s="31">
        <f t="shared" si="2"/>
        <v>0</v>
      </c>
      <c r="D31" s="32" t="s">
        <v>7</v>
      </c>
      <c r="E31" s="24"/>
      <c r="F31" s="32" t="s">
        <v>8</v>
      </c>
      <c r="G31" s="30"/>
      <c r="H31" s="33">
        <f t="shared" si="1"/>
        <v>0</v>
      </c>
    </row>
    <row r="32" spans="1:8" ht="11.1" customHeight="1" x14ac:dyDescent="0.25">
      <c r="A32" s="57" t="s">
        <v>13</v>
      </c>
      <c r="B32" s="67">
        <f>Assumptions!$D$118</f>
        <v>1.5</v>
      </c>
      <c r="C32" s="31">
        <f t="shared" si="2"/>
        <v>0</v>
      </c>
      <c r="D32" s="32" t="s">
        <v>7</v>
      </c>
      <c r="E32" s="24"/>
      <c r="F32" s="32" t="s">
        <v>8</v>
      </c>
      <c r="G32" s="30"/>
      <c r="H32" s="33">
        <f t="shared" si="1"/>
        <v>0</v>
      </c>
    </row>
    <row r="33" spans="1:8" ht="11.1" customHeight="1" x14ac:dyDescent="0.25">
      <c r="A33" s="57" t="s">
        <v>15</v>
      </c>
      <c r="B33" s="67">
        <f>Assumptions!$D$119</f>
        <v>1.5</v>
      </c>
      <c r="C33" s="31">
        <f t="shared" si="2"/>
        <v>0</v>
      </c>
      <c r="D33" s="32" t="s">
        <v>7</v>
      </c>
      <c r="E33" s="24"/>
      <c r="F33" s="32" t="s">
        <v>8</v>
      </c>
      <c r="G33" s="30"/>
      <c r="H33" s="33">
        <f t="shared" si="1"/>
        <v>0</v>
      </c>
    </row>
    <row r="34" spans="1:8" ht="11.1" customHeight="1" x14ac:dyDescent="0.25">
      <c r="A34" s="59" t="s">
        <v>17</v>
      </c>
      <c r="B34" s="67">
        <f>Assumptions!$D$120</f>
        <v>2</v>
      </c>
      <c r="C34" s="31">
        <f t="shared" si="2"/>
        <v>0</v>
      </c>
      <c r="D34" s="32" t="s">
        <v>7</v>
      </c>
      <c r="E34" s="24"/>
      <c r="F34" s="32" t="s">
        <v>8</v>
      </c>
      <c r="G34" s="30"/>
      <c r="H34" s="33">
        <f t="shared" si="1"/>
        <v>0</v>
      </c>
    </row>
    <row r="35" spans="1:8" ht="11.1" customHeight="1" x14ac:dyDescent="0.25">
      <c r="A35" s="59" t="s">
        <v>19</v>
      </c>
      <c r="B35" s="67">
        <f>Assumptions!$D$121</f>
        <v>1.5</v>
      </c>
      <c r="C35" s="31">
        <f t="shared" si="2"/>
        <v>0</v>
      </c>
      <c r="D35" s="32" t="s">
        <v>7</v>
      </c>
      <c r="E35" s="24"/>
      <c r="F35" s="32" t="s">
        <v>8</v>
      </c>
      <c r="G35" s="30"/>
      <c r="H35" s="33">
        <f t="shared" si="1"/>
        <v>0</v>
      </c>
    </row>
    <row r="36" spans="1:8" ht="11.1" customHeight="1" x14ac:dyDescent="0.25">
      <c r="A36" s="57" t="s">
        <v>21</v>
      </c>
      <c r="B36" s="67">
        <f>Assumptions!$D$122</f>
        <v>3</v>
      </c>
      <c r="C36" s="31">
        <f t="shared" si="2"/>
        <v>0</v>
      </c>
      <c r="D36" s="32" t="s">
        <v>7</v>
      </c>
      <c r="E36" s="24"/>
      <c r="F36" s="32" t="s">
        <v>8</v>
      </c>
      <c r="H36" s="33">
        <f t="shared" si="1"/>
        <v>0</v>
      </c>
    </row>
    <row r="37" spans="1:8" ht="11.1" customHeight="1" x14ac:dyDescent="0.25">
      <c r="A37" s="68" t="s">
        <v>52</v>
      </c>
      <c r="B37" s="67">
        <f>Assumptions!$D$123</f>
        <v>2</v>
      </c>
      <c r="C37" s="31">
        <f t="shared" si="2"/>
        <v>1000</v>
      </c>
      <c r="D37" s="32" t="s">
        <v>25</v>
      </c>
      <c r="E37" s="24">
        <f>(Assumptions!D206+(Assumptions!D206-Assumptions!D206)*Assumptions!D215)/10000</f>
        <v>2</v>
      </c>
      <c r="F37" s="32" t="s">
        <v>8</v>
      </c>
      <c r="G37" s="30"/>
      <c r="H37" s="33">
        <f t="shared" si="1"/>
        <v>2000</v>
      </c>
    </row>
    <row r="38" spans="1:8" ht="11.1" customHeight="1" x14ac:dyDescent="0.25">
      <c r="A38" s="68" t="str">
        <f>B21</f>
        <v>Blank</v>
      </c>
      <c r="B38" s="67">
        <f>Assumptions!$D$124</f>
        <v>2</v>
      </c>
      <c r="C38" s="31">
        <f t="shared" si="2"/>
        <v>0</v>
      </c>
      <c r="D38" s="32" t="s">
        <v>25</v>
      </c>
      <c r="E38" s="24"/>
      <c r="F38" s="32" t="s">
        <v>8</v>
      </c>
      <c r="G38" s="30"/>
      <c r="H38" s="33">
        <f t="shared" si="1"/>
        <v>0</v>
      </c>
    </row>
    <row r="39" spans="1:8" ht="11.1" customHeight="1" x14ac:dyDescent="0.25">
      <c r="A39" s="68" t="str">
        <f>B22</f>
        <v>Blank</v>
      </c>
      <c r="B39" s="67">
        <f>Assumptions!$D$125</f>
        <v>2</v>
      </c>
      <c r="C39" s="31">
        <f t="shared" si="2"/>
        <v>0</v>
      </c>
      <c r="D39" s="32" t="s">
        <v>25</v>
      </c>
      <c r="E39" s="24"/>
      <c r="F39" s="32" t="s">
        <v>8</v>
      </c>
      <c r="G39" s="30"/>
      <c r="H39" s="33">
        <f t="shared" si="1"/>
        <v>0</v>
      </c>
    </row>
    <row r="40" spans="1:8" ht="11.1" customHeight="1" x14ac:dyDescent="0.25">
      <c r="A40" s="68" t="str">
        <f>B23</f>
        <v>Blank</v>
      </c>
      <c r="B40" s="67">
        <f>Assumptions!$D$126</f>
        <v>0</v>
      </c>
      <c r="C40" s="31">
        <f t="shared" si="2"/>
        <v>0</v>
      </c>
      <c r="D40" s="32" t="s">
        <v>25</v>
      </c>
      <c r="E40" s="24"/>
      <c r="F40" s="32" t="s">
        <v>8</v>
      </c>
      <c r="G40" s="30"/>
      <c r="H40" s="33">
        <f t="shared" si="1"/>
        <v>0</v>
      </c>
    </row>
    <row r="41" spans="1:8" ht="11.1" customHeight="1" x14ac:dyDescent="0.25">
      <c r="A41" s="61" t="s">
        <v>29</v>
      </c>
      <c r="B41" s="34"/>
      <c r="C41" s="69"/>
      <c r="D41" s="34"/>
      <c r="E41" s="28" t="s">
        <v>126</v>
      </c>
      <c r="F41" s="34"/>
      <c r="G41" s="39">
        <f>IF(SUM(H29:H40)&lt;250000,1%,IF(SUM(H29:H40)&lt;500000,3%,IF(SUM(H29:H40)&gt;500000,4%)))</f>
        <v>0.01</v>
      </c>
      <c r="H41" s="70">
        <f>SUM(H29:H40)*G41</f>
        <v>20</v>
      </c>
    </row>
    <row r="42" spans="1:8" ht="11.1" customHeight="1" x14ac:dyDescent="0.25">
      <c r="A42" s="65"/>
      <c r="B42" s="66" t="s">
        <v>30</v>
      </c>
      <c r="C42" s="63"/>
      <c r="D42" s="32"/>
      <c r="E42" s="30"/>
      <c r="F42" s="32"/>
      <c r="G42" s="30"/>
      <c r="H42" s="64"/>
    </row>
    <row r="43" spans="1:8" ht="11.1" customHeight="1" x14ac:dyDescent="0.25">
      <c r="A43" s="57" t="s">
        <v>5</v>
      </c>
      <c r="B43" s="71">
        <f>Assumptions!$E$115</f>
        <v>1</v>
      </c>
      <c r="C43" s="31">
        <f>C12*B43</f>
        <v>0</v>
      </c>
      <c r="D43" s="32" t="s">
        <v>7</v>
      </c>
      <c r="E43" s="24">
        <f>Assumptions!$F$115</f>
        <v>782</v>
      </c>
      <c r="F43" s="32" t="s">
        <v>8</v>
      </c>
      <c r="G43" s="30"/>
      <c r="H43" s="33">
        <f>C43*E43</f>
        <v>0</v>
      </c>
    </row>
    <row r="44" spans="1:8" ht="11.1" customHeight="1" x14ac:dyDescent="0.25">
      <c r="A44" s="57" t="s">
        <v>9</v>
      </c>
      <c r="B44" s="71">
        <f>Assumptions!$E$116</f>
        <v>1.2</v>
      </c>
      <c r="C44" s="31">
        <f t="shared" ref="C44:C53" si="3">C13*B44</f>
        <v>0</v>
      </c>
      <c r="D44" s="32" t="s">
        <v>7</v>
      </c>
      <c r="E44" s="24">
        <f>Assumptions!$F$116</f>
        <v>1624</v>
      </c>
      <c r="F44" s="32" t="s">
        <v>8</v>
      </c>
      <c r="G44" s="30"/>
      <c r="H44" s="33">
        <f t="shared" ref="H44:H54" si="4">C44*E44</f>
        <v>0</v>
      </c>
    </row>
    <row r="45" spans="1:8" ht="11.1" customHeight="1" x14ac:dyDescent="0.25">
      <c r="A45" s="57" t="s">
        <v>11</v>
      </c>
      <c r="B45" s="71">
        <f>Assumptions!$E$117</f>
        <v>1</v>
      </c>
      <c r="C45" s="31">
        <f t="shared" si="3"/>
        <v>0</v>
      </c>
      <c r="D45" s="32" t="s">
        <v>7</v>
      </c>
      <c r="E45" s="24">
        <f>Assumptions!$F$117</f>
        <v>1169</v>
      </c>
      <c r="F45" s="32" t="s">
        <v>8</v>
      </c>
      <c r="G45" s="30"/>
      <c r="H45" s="33">
        <f t="shared" si="4"/>
        <v>0</v>
      </c>
    </row>
    <row r="46" spans="1:8" ht="11.1" customHeight="1" x14ac:dyDescent="0.25">
      <c r="A46" s="57" t="s">
        <v>13</v>
      </c>
      <c r="B46" s="71">
        <f>Assumptions!$E$118</f>
        <v>1</v>
      </c>
      <c r="C46" s="31">
        <f t="shared" si="3"/>
        <v>0</v>
      </c>
      <c r="D46" s="32" t="s">
        <v>7</v>
      </c>
      <c r="E46" s="24">
        <f>Assumptions!$F$118</f>
        <v>1028</v>
      </c>
      <c r="F46" s="32" t="s">
        <v>8</v>
      </c>
      <c r="G46" s="30"/>
      <c r="H46" s="33">
        <f t="shared" si="4"/>
        <v>0</v>
      </c>
    </row>
    <row r="47" spans="1:8" ht="11.1" customHeight="1" x14ac:dyDescent="0.25">
      <c r="A47" s="57" t="s">
        <v>15</v>
      </c>
      <c r="B47" s="71">
        <f>Assumptions!$E$119</f>
        <v>1.2</v>
      </c>
      <c r="C47" s="31">
        <f t="shared" si="3"/>
        <v>0</v>
      </c>
      <c r="D47" s="32" t="s">
        <v>7</v>
      </c>
      <c r="E47" s="24">
        <f>Assumptions!$F$119</f>
        <v>1415</v>
      </c>
      <c r="F47" s="32" t="s">
        <v>8</v>
      </c>
      <c r="G47" s="30"/>
      <c r="H47" s="33">
        <f t="shared" si="4"/>
        <v>0</v>
      </c>
    </row>
    <row r="48" spans="1:8" ht="11.1" customHeight="1" x14ac:dyDescent="0.25">
      <c r="A48" s="59" t="s">
        <v>17</v>
      </c>
      <c r="B48" s="71">
        <f>Assumptions!$E$120</f>
        <v>1.2</v>
      </c>
      <c r="C48" s="31">
        <f t="shared" si="3"/>
        <v>0</v>
      </c>
      <c r="D48" s="32" t="s">
        <v>7</v>
      </c>
      <c r="E48" s="24">
        <f>Assumptions!$F$120</f>
        <v>1597</v>
      </c>
      <c r="F48" s="32" t="s">
        <v>8</v>
      </c>
      <c r="G48" s="30"/>
      <c r="H48" s="33">
        <f t="shared" si="4"/>
        <v>0</v>
      </c>
    </row>
    <row r="49" spans="1:8" ht="11.1" customHeight="1" x14ac:dyDescent="0.25">
      <c r="A49" s="59" t="s">
        <v>19</v>
      </c>
      <c r="B49" s="71">
        <f>Assumptions!$E$121</f>
        <v>1</v>
      </c>
      <c r="C49" s="31">
        <f t="shared" si="3"/>
        <v>0</v>
      </c>
      <c r="D49" s="32" t="s">
        <v>7</v>
      </c>
      <c r="E49" s="24">
        <f>Assumptions!$F$121</f>
        <v>2758</v>
      </c>
      <c r="F49" s="32" t="s">
        <v>8</v>
      </c>
      <c r="G49" s="30"/>
      <c r="H49" s="33">
        <f t="shared" si="4"/>
        <v>0</v>
      </c>
    </row>
    <row r="50" spans="1:8" ht="11.1" customHeight="1" x14ac:dyDescent="0.25">
      <c r="A50" s="57" t="s">
        <v>21</v>
      </c>
      <c r="B50" s="71">
        <f>Assumptions!$E$122</f>
        <v>1</v>
      </c>
      <c r="C50" s="31">
        <f t="shared" si="3"/>
        <v>0</v>
      </c>
      <c r="D50" s="32" t="s">
        <v>7</v>
      </c>
      <c r="E50" s="24">
        <f>Assumptions!$F$122</f>
        <v>1110</v>
      </c>
      <c r="F50" s="32" t="s">
        <v>8</v>
      </c>
      <c r="H50" s="33">
        <f t="shared" si="4"/>
        <v>0</v>
      </c>
    </row>
    <row r="51" spans="1:8" ht="11.1" customHeight="1" x14ac:dyDescent="0.25">
      <c r="A51" s="59" t="s">
        <v>52</v>
      </c>
      <c r="B51" s="71">
        <f>Assumptions!$E$123</f>
        <v>1</v>
      </c>
      <c r="C51" s="31">
        <f t="shared" si="3"/>
        <v>500</v>
      </c>
      <c r="D51" s="32" t="s">
        <v>25</v>
      </c>
      <c r="E51" s="24">
        <f>Assumptions!$F$123</f>
        <v>830</v>
      </c>
      <c r="F51" s="32" t="s">
        <v>8</v>
      </c>
      <c r="G51" s="30"/>
      <c r="H51" s="33">
        <f t="shared" si="4"/>
        <v>415000</v>
      </c>
    </row>
    <row r="52" spans="1:8" ht="11.1" customHeight="1" x14ac:dyDescent="0.25">
      <c r="A52" s="59" t="str">
        <f>B21</f>
        <v>Blank</v>
      </c>
      <c r="B52" s="71">
        <f>Assumptions!$E$124</f>
        <v>1</v>
      </c>
      <c r="C52" s="31">
        <f t="shared" si="3"/>
        <v>0</v>
      </c>
      <c r="D52" s="32" t="s">
        <v>25</v>
      </c>
      <c r="E52" s="24"/>
      <c r="F52" s="32" t="s">
        <v>8</v>
      </c>
      <c r="G52" s="30"/>
      <c r="H52" s="33">
        <f t="shared" si="4"/>
        <v>0</v>
      </c>
    </row>
    <row r="53" spans="1:8" ht="11.1" customHeight="1" x14ac:dyDescent="0.25">
      <c r="A53" s="59" t="str">
        <f>B22</f>
        <v>Blank</v>
      </c>
      <c r="B53" s="71">
        <f>Assumptions!$E$125</f>
        <v>1</v>
      </c>
      <c r="C53" s="31">
        <f t="shared" si="3"/>
        <v>0</v>
      </c>
      <c r="D53" s="32" t="s">
        <v>25</v>
      </c>
      <c r="E53" s="24"/>
      <c r="F53" s="32" t="s">
        <v>8</v>
      </c>
      <c r="G53" s="30"/>
      <c r="H53" s="33">
        <f t="shared" si="4"/>
        <v>0</v>
      </c>
    </row>
    <row r="54" spans="1:8" ht="11.1" customHeight="1" x14ac:dyDescent="0.25">
      <c r="A54" s="59" t="str">
        <f>B23</f>
        <v>Blank</v>
      </c>
      <c r="B54" s="71">
        <f>Assumptions!$E$126</f>
        <v>0</v>
      </c>
      <c r="C54" s="31">
        <f>C23*B54</f>
        <v>0</v>
      </c>
      <c r="D54" s="32" t="s">
        <v>25</v>
      </c>
      <c r="E54" s="24"/>
      <c r="F54" s="32" t="s">
        <v>8</v>
      </c>
      <c r="G54" s="30"/>
      <c r="H54" s="33">
        <f t="shared" si="4"/>
        <v>0</v>
      </c>
    </row>
    <row r="55" spans="1:8" ht="11.1" customHeight="1" x14ac:dyDescent="0.25">
      <c r="A55" s="72"/>
      <c r="B55" s="72"/>
      <c r="C55" s="72"/>
      <c r="D55" s="34"/>
      <c r="E55" s="72"/>
      <c r="F55" s="72"/>
      <c r="G55" s="72"/>
      <c r="H55" s="72"/>
    </row>
    <row r="56" spans="1:8" ht="11.1" customHeight="1" x14ac:dyDescent="0.25">
      <c r="A56" s="59" t="s">
        <v>31</v>
      </c>
      <c r="B56" s="10"/>
      <c r="E56" s="73">
        <f>Assumptions!$E$147</f>
        <v>0</v>
      </c>
      <c r="F56" s="32" t="s">
        <v>32</v>
      </c>
      <c r="H56" s="33">
        <f>SUM(C43:C54)*E56</f>
        <v>0</v>
      </c>
    </row>
    <row r="57" spans="1:8" ht="11.1" customHeight="1" x14ac:dyDescent="0.25">
      <c r="A57" s="59" t="s">
        <v>33</v>
      </c>
      <c r="B57" s="23"/>
      <c r="C57" s="30"/>
      <c r="D57" s="30"/>
      <c r="E57" s="85">
        <f>Assumptions!$E$148</f>
        <v>0.08</v>
      </c>
      <c r="F57" s="32" t="s">
        <v>34</v>
      </c>
      <c r="G57" s="30"/>
      <c r="H57" s="33">
        <f>SUM(H43:H54)*E57</f>
        <v>33200</v>
      </c>
    </row>
    <row r="58" spans="1:8" ht="11.1" customHeight="1" x14ac:dyDescent="0.25">
      <c r="A58" s="59" t="s">
        <v>35</v>
      </c>
      <c r="B58" s="23"/>
      <c r="C58" s="30"/>
      <c r="D58" s="30"/>
      <c r="E58" s="85">
        <f>Assumptions!$E$149</f>
        <v>5.0000000000000001E-3</v>
      </c>
      <c r="F58" s="32" t="s">
        <v>36</v>
      </c>
      <c r="G58" s="30"/>
      <c r="H58" s="33">
        <f>H25*E58</f>
        <v>1000</v>
      </c>
    </row>
    <row r="59" spans="1:8" ht="11.1" customHeight="1" x14ac:dyDescent="0.25">
      <c r="A59" s="59" t="s">
        <v>37</v>
      </c>
      <c r="B59" s="23"/>
      <c r="C59" s="30"/>
      <c r="D59" s="30"/>
      <c r="E59" s="85">
        <f>Assumptions!$E$150</f>
        <v>6.0000000000000001E-3</v>
      </c>
      <c r="F59" s="32" t="s">
        <v>34</v>
      </c>
      <c r="G59" s="30"/>
      <c r="H59" s="33">
        <f>SUM(H43:H54)*E59</f>
        <v>2490</v>
      </c>
    </row>
    <row r="60" spans="1:8" ht="11.1" customHeight="1" x14ac:dyDescent="0.25">
      <c r="A60" s="59" t="s">
        <v>38</v>
      </c>
      <c r="B60" s="23"/>
      <c r="C60" s="30"/>
      <c r="D60" s="30"/>
      <c r="E60" s="85">
        <f>Assumptions!$E$151</f>
        <v>0.01</v>
      </c>
      <c r="F60" s="32" t="s">
        <v>36</v>
      </c>
      <c r="G60" s="30"/>
      <c r="H60" s="33">
        <f>SUM(H12:H17)*E60+H19*E60</f>
        <v>0</v>
      </c>
    </row>
    <row r="61" spans="1:8" ht="11.1" customHeight="1" x14ac:dyDescent="0.25">
      <c r="A61" s="59" t="s">
        <v>39</v>
      </c>
      <c r="B61" s="23"/>
      <c r="C61" s="41"/>
      <c r="D61" s="30"/>
      <c r="E61" s="85">
        <f>Assumptions!$E$152</f>
        <v>0.05</v>
      </c>
      <c r="F61" s="32" t="s">
        <v>34</v>
      </c>
      <c r="G61" s="30"/>
      <c r="H61" s="33">
        <f>SUM(H43:H54)*E61</f>
        <v>20750</v>
      </c>
    </row>
    <row r="62" spans="1:8" ht="11.1" customHeight="1" x14ac:dyDescent="0.25">
      <c r="A62" s="59" t="s">
        <v>40</v>
      </c>
      <c r="B62" s="10"/>
      <c r="E62" s="40">
        <f>Assumptions!$E$153</f>
        <v>10</v>
      </c>
      <c r="F62" s="32" t="s">
        <v>133</v>
      </c>
      <c r="H62" s="36">
        <f>C20*E62</f>
        <v>5000</v>
      </c>
    </row>
    <row r="63" spans="1:8" ht="11.1" customHeight="1" x14ac:dyDescent="0.25">
      <c r="A63" s="59" t="s">
        <v>42</v>
      </c>
      <c r="B63" s="23"/>
      <c r="C63" s="39">
        <f>Assumptions!$C$154</f>
        <v>0.05</v>
      </c>
      <c r="D63" s="31">
        <f>Assumptions!$D$154</f>
        <v>12</v>
      </c>
      <c r="E63" s="74" t="s">
        <v>43</v>
      </c>
      <c r="F63" s="24">
        <f>Assumptions!$G$154</f>
        <v>3</v>
      </c>
      <c r="G63" s="74" t="s">
        <v>88</v>
      </c>
      <c r="H63" s="33">
        <f>(((SUM(H29:H41)*POWER((1+C63/12),((D63+F63)/12)*12))-SUM(H29:H41))   +     ((((SUM(H43:H62)*POWER((1+C63/12),((D63+F63)/12)*12))-SUM(H43:H62))*0.5)))</f>
        <v>15493.122580111463</v>
      </c>
    </row>
    <row r="64" spans="1:8" ht="11.1" customHeight="1" x14ac:dyDescent="0.25">
      <c r="A64" s="59" t="s">
        <v>44</v>
      </c>
      <c r="B64" s="23"/>
      <c r="C64" s="39">
        <f>Assumptions!$C$155</f>
        <v>0.01</v>
      </c>
      <c r="D64" s="32" t="s">
        <v>45</v>
      </c>
      <c r="E64" s="30"/>
      <c r="F64" s="30"/>
      <c r="G64" s="30"/>
      <c r="H64" s="33">
        <f>SUM(H29:H62)*C64</f>
        <v>4794.6000000000004</v>
      </c>
    </row>
    <row r="65" spans="1:8" ht="11.1" customHeight="1" x14ac:dyDescent="0.25">
      <c r="A65" s="59" t="s">
        <v>46</v>
      </c>
      <c r="B65" s="23"/>
      <c r="C65" s="30"/>
      <c r="D65" s="39">
        <f>Assumptions!$D$156</f>
        <v>0.17499999999999999</v>
      </c>
      <c r="E65" s="32" t="s">
        <v>47</v>
      </c>
      <c r="F65" s="30"/>
      <c r="G65" s="30"/>
      <c r="H65" s="33">
        <f>H25*D65</f>
        <v>35000</v>
      </c>
    </row>
    <row r="66" spans="1:8" ht="11.1" customHeight="1" x14ac:dyDescent="0.25">
      <c r="A66" s="61" t="s">
        <v>48</v>
      </c>
      <c r="B66" s="28"/>
      <c r="C66" s="28"/>
      <c r="D66" s="28"/>
      <c r="E66" s="28"/>
      <c r="F66" s="28"/>
      <c r="G66" s="28"/>
      <c r="H66" s="38">
        <f>SUM(H29:H65)</f>
        <v>534747.72258011147</v>
      </c>
    </row>
    <row r="67" spans="1:8" ht="11.1" customHeight="1" x14ac:dyDescent="0.25">
      <c r="A67" s="75"/>
      <c r="B67" s="30"/>
      <c r="C67" s="30"/>
      <c r="D67" s="30"/>
      <c r="E67" s="30"/>
      <c r="F67" s="30"/>
      <c r="G67" s="30"/>
      <c r="H67" s="76"/>
    </row>
    <row r="68" spans="1:8" ht="11.1" customHeight="1" x14ac:dyDescent="0.25">
      <c r="A68" s="77" t="s">
        <v>49</v>
      </c>
      <c r="B68" s="42"/>
      <c r="C68" s="42"/>
      <c r="D68" s="42"/>
      <c r="E68" s="42"/>
      <c r="F68" s="42"/>
      <c r="G68" s="42"/>
      <c r="H68" s="43">
        <f>H25-H66</f>
        <v>-334747.72258011147</v>
      </c>
    </row>
    <row r="69" spans="1:8" ht="11.1" customHeight="1" x14ac:dyDescent="0.25">
      <c r="A69" s="77" t="s">
        <v>50</v>
      </c>
      <c r="B69" s="42"/>
      <c r="C69" s="42"/>
      <c r="D69" s="42"/>
      <c r="E69" s="42"/>
      <c r="F69" s="42"/>
      <c r="G69" s="42"/>
      <c r="H69" s="78">
        <f>H68/E9</f>
        <v>-669.49544516022297</v>
      </c>
    </row>
    <row r="70" spans="1:8" ht="11.1" customHeight="1" x14ac:dyDescent="0.25"/>
  </sheetData>
  <mergeCells count="2">
    <mergeCell ref="A1:B5"/>
    <mergeCell ref="D2:H4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17409" r:id="rId4">
          <objectPr defaultSize="0" autoPict="0" r:id="rId5">
            <anchor moveWithCells="1" sizeWithCells="1">
              <from>
                <xdr:col>0</xdr:col>
                <xdr:colOff>209550</xdr:colOff>
                <xdr:row>0</xdr:row>
                <xdr:rowOff>123825</xdr:rowOff>
              </from>
              <to>
                <xdr:col>2</xdr:col>
                <xdr:colOff>85725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7409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14"/>
  <sheetViews>
    <sheetView topLeftCell="F67" zoomScale="80" zoomScaleNormal="80" workbookViewId="0">
      <selection activeCell="P181" sqref="P181"/>
    </sheetView>
  </sheetViews>
  <sheetFormatPr defaultRowHeight="15" x14ac:dyDescent="0.25"/>
  <cols>
    <col min="1" max="1" width="12.7109375" customWidth="1"/>
    <col min="8" max="8" width="12.7109375" customWidth="1"/>
    <col min="9" max="9" width="1.7109375" customWidth="1"/>
    <col min="10" max="10" width="12.7109375" customWidth="1"/>
    <col min="17" max="17" width="12.7109375" customWidth="1"/>
    <col min="18" max="18" width="1.7109375" customWidth="1"/>
    <col min="19" max="19" width="12.7109375" customWidth="1"/>
    <col min="26" max="26" width="12.7109375" customWidth="1"/>
    <col min="27" max="27" width="1.7109375" customWidth="1"/>
    <col min="28" max="28" width="12.7109375" customWidth="1"/>
    <col min="35" max="35" width="12.7109375" customWidth="1"/>
  </cols>
  <sheetData>
    <row r="1" spans="1:17" ht="11.1" customHeight="1" x14ac:dyDescent="0.3">
      <c r="A1" s="274"/>
      <c r="B1" s="274"/>
      <c r="C1" s="20"/>
      <c r="D1" s="21"/>
      <c r="E1" s="20"/>
      <c r="F1" s="20"/>
      <c r="G1" s="20"/>
      <c r="H1" s="20"/>
      <c r="J1" s="274"/>
      <c r="K1" s="274"/>
      <c r="L1" s="20"/>
      <c r="M1" s="21"/>
      <c r="N1" s="20"/>
      <c r="O1" s="20"/>
      <c r="P1" s="20"/>
      <c r="Q1" s="20"/>
    </row>
    <row r="2" spans="1:17" ht="11.1" customHeight="1" x14ac:dyDescent="0.25">
      <c r="A2" s="274"/>
      <c r="B2" s="274"/>
      <c r="C2" s="11"/>
      <c r="D2" s="278" t="s">
        <v>23</v>
      </c>
      <c r="E2" s="278"/>
      <c r="F2" s="279" t="s">
        <v>117</v>
      </c>
      <c r="G2" s="279"/>
      <c r="H2" s="279"/>
      <c r="J2" s="274"/>
      <c r="K2" s="274"/>
      <c r="L2" s="11"/>
      <c r="M2" s="278" t="s">
        <v>23</v>
      </c>
      <c r="N2" s="278"/>
      <c r="O2" s="279" t="s">
        <v>117</v>
      </c>
      <c r="P2" s="279"/>
      <c r="Q2" s="279"/>
    </row>
    <row r="3" spans="1:17" ht="11.1" customHeight="1" x14ac:dyDescent="0.25">
      <c r="A3" s="274"/>
      <c r="B3" s="274"/>
      <c r="C3" s="11"/>
      <c r="D3" s="278"/>
      <c r="E3" s="278"/>
      <c r="F3" s="279"/>
      <c r="G3" s="279"/>
      <c r="H3" s="279"/>
      <c r="J3" s="274"/>
      <c r="K3" s="274"/>
      <c r="L3" s="11"/>
      <c r="M3" s="278"/>
      <c r="N3" s="278"/>
      <c r="O3" s="279"/>
      <c r="P3" s="279"/>
      <c r="Q3" s="279"/>
    </row>
    <row r="4" spans="1:17" ht="11.1" customHeight="1" x14ac:dyDescent="0.25">
      <c r="A4" s="274"/>
      <c r="B4" s="274"/>
      <c r="C4" s="11"/>
      <c r="D4" s="278"/>
      <c r="E4" s="278"/>
      <c r="F4" s="279"/>
      <c r="G4" s="279"/>
      <c r="H4" s="279"/>
      <c r="J4" s="274"/>
      <c r="K4" s="274"/>
      <c r="L4" s="11"/>
      <c r="M4" s="278"/>
      <c r="N4" s="278"/>
      <c r="O4" s="279"/>
      <c r="P4" s="279"/>
      <c r="Q4" s="279"/>
    </row>
    <row r="5" spans="1:17" ht="11.1" customHeight="1" x14ac:dyDescent="0.25">
      <c r="A5" s="274"/>
      <c r="B5" s="274"/>
      <c r="C5" s="11"/>
      <c r="D5" s="11"/>
      <c r="E5" s="11"/>
      <c r="F5" s="11"/>
      <c r="G5" s="11"/>
      <c r="H5" s="11"/>
      <c r="J5" s="274"/>
      <c r="K5" s="274"/>
      <c r="L5" s="11"/>
      <c r="M5" s="11"/>
      <c r="N5" s="11"/>
      <c r="O5" s="11"/>
      <c r="P5" s="11"/>
      <c r="Q5" s="11"/>
    </row>
    <row r="6" spans="1:17" ht="11.1" customHeight="1" x14ac:dyDescent="0.25">
      <c r="A6" s="22" t="s">
        <v>100</v>
      </c>
      <c r="B6" s="22"/>
      <c r="C6" s="23"/>
      <c r="D6" s="23"/>
      <c r="E6" s="79" t="str">
        <f>Assumptions!$G$124</f>
        <v>Car Showroom</v>
      </c>
      <c r="F6" s="49"/>
      <c r="G6" s="80"/>
      <c r="H6" s="50"/>
      <c r="J6" s="22" t="s">
        <v>100</v>
      </c>
      <c r="K6" s="22"/>
      <c r="L6" s="23"/>
      <c r="M6" s="23"/>
      <c r="N6" s="79" t="s">
        <v>168</v>
      </c>
      <c r="O6" s="49"/>
      <c r="P6" s="80"/>
      <c r="Q6" s="50"/>
    </row>
    <row r="7" spans="1:17" ht="11.1" customHeight="1" x14ac:dyDescent="0.25">
      <c r="A7" s="22" t="s">
        <v>0</v>
      </c>
      <c r="B7" s="23"/>
      <c r="C7" s="23"/>
      <c r="D7" s="23"/>
      <c r="E7" s="79" t="s">
        <v>136</v>
      </c>
      <c r="F7" s="49"/>
      <c r="G7" s="49"/>
      <c r="H7" s="51"/>
      <c r="J7" s="22" t="s">
        <v>0</v>
      </c>
      <c r="K7" s="23"/>
      <c r="L7" s="23"/>
      <c r="M7" s="23"/>
      <c r="N7" s="79" t="s">
        <v>136</v>
      </c>
      <c r="O7" s="49"/>
      <c r="P7" s="49"/>
      <c r="Q7" s="51"/>
    </row>
    <row r="8" spans="1:17" ht="11.1" customHeight="1" x14ac:dyDescent="0.25">
      <c r="A8" s="22" t="s">
        <v>1</v>
      </c>
      <c r="B8" s="22"/>
      <c r="C8" s="23"/>
      <c r="D8" s="23"/>
      <c r="E8" s="81" t="str">
        <f>Assumptions!$A$160</f>
        <v>Area Wide</v>
      </c>
      <c r="F8" s="82"/>
      <c r="G8" s="83"/>
      <c r="H8" s="84"/>
      <c r="J8" s="22" t="s">
        <v>1</v>
      </c>
      <c r="K8" s="22"/>
      <c r="L8" s="23"/>
      <c r="M8" s="23"/>
      <c r="N8" s="81" t="str">
        <f>Assumptions!$A$160</f>
        <v>Area Wide</v>
      </c>
      <c r="O8" s="82"/>
      <c r="P8" s="83"/>
      <c r="Q8" s="84"/>
    </row>
    <row r="9" spans="1:17" ht="11.1" customHeight="1" x14ac:dyDescent="0.25">
      <c r="A9" s="22" t="s">
        <v>2</v>
      </c>
      <c r="B9" s="22"/>
      <c r="C9" s="10"/>
      <c r="D9" s="23"/>
      <c r="E9" s="55">
        <f>SUM(C43:C54)</f>
        <v>1000</v>
      </c>
      <c r="F9" s="23" t="s">
        <v>3</v>
      </c>
      <c r="G9" s="25"/>
      <c r="H9" s="25"/>
      <c r="J9" s="22" t="s">
        <v>2</v>
      </c>
      <c r="K9" s="22"/>
      <c r="L9" s="10"/>
      <c r="M9" s="23"/>
      <c r="N9" s="55">
        <f>SUM(L43:L54)</f>
        <v>300</v>
      </c>
      <c r="O9" s="23" t="s">
        <v>3</v>
      </c>
      <c r="P9" s="25"/>
      <c r="Q9" s="25"/>
    </row>
    <row r="10" spans="1:17" ht="11.1" customHeight="1" x14ac:dyDescent="0.25">
      <c r="A10" s="22"/>
      <c r="B10" s="23"/>
      <c r="C10" s="23"/>
      <c r="D10" s="56"/>
      <c r="E10" s="23"/>
      <c r="F10" s="25"/>
      <c r="G10" s="25"/>
      <c r="H10" s="25"/>
      <c r="J10" s="22"/>
      <c r="K10" s="23"/>
      <c r="L10" s="23"/>
      <c r="M10" s="56"/>
      <c r="N10" s="23"/>
      <c r="O10" s="25"/>
      <c r="P10" s="25"/>
      <c r="Q10" s="25"/>
    </row>
    <row r="11" spans="1:17" ht="11.1" customHeight="1" x14ac:dyDescent="0.25">
      <c r="A11" s="27" t="s">
        <v>4</v>
      </c>
      <c r="B11" s="28"/>
      <c r="C11" s="28"/>
      <c r="D11" s="28"/>
      <c r="E11" s="28"/>
      <c r="F11" s="28"/>
      <c r="G11" s="28"/>
      <c r="H11" s="29"/>
      <c r="J11" s="27" t="s">
        <v>4</v>
      </c>
      <c r="K11" s="28"/>
      <c r="L11" s="28"/>
      <c r="M11" s="28"/>
      <c r="N11" s="28"/>
      <c r="O11" s="28"/>
      <c r="P11" s="28"/>
      <c r="Q11" s="29"/>
    </row>
    <row r="12" spans="1:17" ht="11.1" customHeight="1" x14ac:dyDescent="0.25">
      <c r="A12" s="57" t="s">
        <v>5</v>
      </c>
      <c r="B12" s="58" t="s">
        <v>6</v>
      </c>
      <c r="C12" s="31"/>
      <c r="D12" s="32" t="s">
        <v>7</v>
      </c>
      <c r="E12" s="24">
        <f>Assumptions!$C$132</f>
        <v>700</v>
      </c>
      <c r="F12" s="32" t="s">
        <v>8</v>
      </c>
      <c r="G12" s="30"/>
      <c r="H12" s="33">
        <f t="shared" ref="H12:H23" si="0">C12*E12</f>
        <v>0</v>
      </c>
      <c r="J12" s="57" t="s">
        <v>5</v>
      </c>
      <c r="K12" s="58" t="s">
        <v>6</v>
      </c>
      <c r="L12" s="31"/>
      <c r="M12" s="32" t="s">
        <v>7</v>
      </c>
      <c r="N12" s="24">
        <f>Assumptions!$C$132</f>
        <v>700</v>
      </c>
      <c r="O12" s="32" t="s">
        <v>8</v>
      </c>
      <c r="P12" s="30"/>
      <c r="Q12" s="33">
        <f t="shared" ref="Q12:Q23" si="1">L12*N12</f>
        <v>0</v>
      </c>
    </row>
    <row r="13" spans="1:17" ht="11.1" customHeight="1" x14ac:dyDescent="0.25">
      <c r="A13" s="57" t="s">
        <v>9</v>
      </c>
      <c r="B13" s="58" t="s">
        <v>10</v>
      </c>
      <c r="C13" s="31"/>
      <c r="D13" s="32" t="s">
        <v>7</v>
      </c>
      <c r="E13" s="24">
        <f>Assumptions!$C$133</f>
        <v>1400</v>
      </c>
      <c r="F13" s="32" t="s">
        <v>8</v>
      </c>
      <c r="G13" s="30"/>
      <c r="H13" s="33">
        <f t="shared" si="0"/>
        <v>0</v>
      </c>
      <c r="J13" s="57" t="s">
        <v>9</v>
      </c>
      <c r="K13" s="58" t="s">
        <v>10</v>
      </c>
      <c r="L13" s="31"/>
      <c r="M13" s="32" t="s">
        <v>7</v>
      </c>
      <c r="N13" s="24">
        <f>Assumptions!$C$133</f>
        <v>1400</v>
      </c>
      <c r="O13" s="32" t="s">
        <v>8</v>
      </c>
      <c r="P13" s="30"/>
      <c r="Q13" s="33">
        <f t="shared" si="1"/>
        <v>0</v>
      </c>
    </row>
    <row r="14" spans="1:17" ht="11.1" customHeight="1" x14ac:dyDescent="0.25">
      <c r="A14" s="57" t="s">
        <v>11</v>
      </c>
      <c r="B14" s="58" t="s">
        <v>12</v>
      </c>
      <c r="C14" s="31"/>
      <c r="D14" s="32" t="s">
        <v>7</v>
      </c>
      <c r="E14" s="24">
        <f>Assumptions!$C$134</f>
        <v>2750</v>
      </c>
      <c r="F14" s="32" t="s">
        <v>8</v>
      </c>
      <c r="G14" s="30"/>
      <c r="H14" s="33">
        <f t="shared" si="0"/>
        <v>0</v>
      </c>
      <c r="J14" s="57" t="s">
        <v>11</v>
      </c>
      <c r="K14" s="58" t="s">
        <v>12</v>
      </c>
      <c r="L14" s="31"/>
      <c r="M14" s="32" t="s">
        <v>7</v>
      </c>
      <c r="N14" s="24">
        <f>Assumptions!$C$134</f>
        <v>2750</v>
      </c>
      <c r="O14" s="32" t="s">
        <v>8</v>
      </c>
      <c r="P14" s="30"/>
      <c r="Q14" s="33">
        <f t="shared" si="1"/>
        <v>0</v>
      </c>
    </row>
    <row r="15" spans="1:17" ht="11.1" customHeight="1" x14ac:dyDescent="0.25">
      <c r="A15" s="57" t="s">
        <v>13</v>
      </c>
      <c r="B15" s="58" t="s">
        <v>14</v>
      </c>
      <c r="C15" s="31"/>
      <c r="D15" s="32" t="s">
        <v>7</v>
      </c>
      <c r="E15" s="24">
        <f>Assumptions!$C$135</f>
        <v>1800</v>
      </c>
      <c r="F15" s="32" t="s">
        <v>8</v>
      </c>
      <c r="G15" s="30"/>
      <c r="H15" s="33">
        <f t="shared" si="0"/>
        <v>0</v>
      </c>
      <c r="J15" s="57" t="s">
        <v>13</v>
      </c>
      <c r="K15" s="58" t="s">
        <v>14</v>
      </c>
      <c r="L15" s="31"/>
      <c r="M15" s="32" t="s">
        <v>7</v>
      </c>
      <c r="N15" s="24">
        <f>Assumptions!$C$135</f>
        <v>1800</v>
      </c>
      <c r="O15" s="32" t="s">
        <v>8</v>
      </c>
      <c r="P15" s="30"/>
      <c r="Q15" s="33">
        <f t="shared" si="1"/>
        <v>0</v>
      </c>
    </row>
    <row r="16" spans="1:17" ht="11.1" customHeight="1" x14ac:dyDescent="0.25">
      <c r="A16" s="57" t="s">
        <v>15</v>
      </c>
      <c r="B16" s="58" t="s">
        <v>16</v>
      </c>
      <c r="C16" s="24"/>
      <c r="D16" s="32" t="s">
        <v>7</v>
      </c>
      <c r="E16" s="24">
        <f>Assumptions!$C$136</f>
        <v>1291</v>
      </c>
      <c r="F16" s="32" t="s">
        <v>8</v>
      </c>
      <c r="G16" s="30"/>
      <c r="H16" s="33">
        <f t="shared" si="0"/>
        <v>0</v>
      </c>
      <c r="J16" s="57" t="s">
        <v>15</v>
      </c>
      <c r="K16" s="58" t="s">
        <v>16</v>
      </c>
      <c r="L16" s="24"/>
      <c r="M16" s="32" t="s">
        <v>7</v>
      </c>
      <c r="N16" s="24">
        <f>Assumptions!$C$136</f>
        <v>1291</v>
      </c>
      <c r="O16" s="32" t="s">
        <v>8</v>
      </c>
      <c r="P16" s="30"/>
      <c r="Q16" s="33">
        <f t="shared" si="1"/>
        <v>0</v>
      </c>
    </row>
    <row r="17" spans="1:17" ht="11.1" customHeight="1" x14ac:dyDescent="0.25">
      <c r="A17" s="59" t="s">
        <v>17</v>
      </c>
      <c r="B17" s="58" t="s">
        <v>18</v>
      </c>
      <c r="C17" s="24"/>
      <c r="D17" s="32" t="s">
        <v>7</v>
      </c>
      <c r="E17" s="24">
        <f>Assumptions!$C$137</f>
        <v>2500</v>
      </c>
      <c r="F17" s="32" t="s">
        <v>8</v>
      </c>
      <c r="G17" s="30"/>
      <c r="H17" s="33">
        <f t="shared" si="0"/>
        <v>0</v>
      </c>
      <c r="J17" s="59" t="s">
        <v>17</v>
      </c>
      <c r="K17" s="58" t="s">
        <v>18</v>
      </c>
      <c r="L17" s="24"/>
      <c r="M17" s="32" t="s">
        <v>7</v>
      </c>
      <c r="N17" s="24">
        <f>Assumptions!$C$137</f>
        <v>2500</v>
      </c>
      <c r="O17" s="32" t="s">
        <v>8</v>
      </c>
      <c r="P17" s="30"/>
      <c r="Q17" s="33">
        <f t="shared" si="1"/>
        <v>0</v>
      </c>
    </row>
    <row r="18" spans="1:17" ht="11.1" customHeight="1" x14ac:dyDescent="0.25">
      <c r="A18" s="59" t="s">
        <v>19</v>
      </c>
      <c r="B18" s="58" t="s">
        <v>20</v>
      </c>
      <c r="C18" s="24"/>
      <c r="D18" s="32" t="s">
        <v>7</v>
      </c>
      <c r="E18" s="24">
        <f>Assumptions!$C$138</f>
        <v>1077</v>
      </c>
      <c r="F18" s="32" t="s">
        <v>8</v>
      </c>
      <c r="G18" s="30"/>
      <c r="H18" s="33">
        <f t="shared" si="0"/>
        <v>0</v>
      </c>
      <c r="J18" s="59" t="s">
        <v>19</v>
      </c>
      <c r="K18" s="58" t="s">
        <v>20</v>
      </c>
      <c r="L18" s="24"/>
      <c r="M18" s="32" t="s">
        <v>7</v>
      </c>
      <c r="N18" s="24">
        <f>Assumptions!$C$138</f>
        <v>1077</v>
      </c>
      <c r="O18" s="32" t="s">
        <v>8</v>
      </c>
      <c r="P18" s="30"/>
      <c r="Q18" s="33">
        <f t="shared" si="1"/>
        <v>0</v>
      </c>
    </row>
    <row r="19" spans="1:17" ht="11.1" customHeight="1" x14ac:dyDescent="0.25">
      <c r="A19" s="57" t="s">
        <v>21</v>
      </c>
      <c r="B19" s="58" t="s">
        <v>22</v>
      </c>
      <c r="C19" s="40"/>
      <c r="D19" s="32" t="s">
        <v>7</v>
      </c>
      <c r="E19" s="24">
        <f>Assumptions!$C$139</f>
        <v>1350</v>
      </c>
      <c r="F19" s="32" t="s">
        <v>8</v>
      </c>
      <c r="H19" s="33">
        <f t="shared" si="0"/>
        <v>0</v>
      </c>
      <c r="J19" s="57" t="s">
        <v>21</v>
      </c>
      <c r="K19" s="58" t="s">
        <v>22</v>
      </c>
      <c r="L19" s="40"/>
      <c r="M19" s="32" t="s">
        <v>7</v>
      </c>
      <c r="N19" s="24">
        <f>Assumptions!$C$139</f>
        <v>1350</v>
      </c>
      <c r="O19" s="32" t="s">
        <v>8</v>
      </c>
      <c r="Q19" s="33">
        <f t="shared" si="1"/>
        <v>0</v>
      </c>
    </row>
    <row r="20" spans="1:17" ht="11.1" customHeight="1" x14ac:dyDescent="0.25">
      <c r="A20" s="57" t="s">
        <v>52</v>
      </c>
      <c r="B20" s="58"/>
      <c r="C20" s="31"/>
      <c r="D20" s="32" t="s">
        <v>25</v>
      </c>
      <c r="E20" s="24">
        <f>Assumptions!$C$140</f>
        <v>400</v>
      </c>
      <c r="F20" s="32" t="s">
        <v>8</v>
      </c>
      <c r="G20" s="30"/>
      <c r="H20" s="33">
        <f t="shared" si="0"/>
        <v>0</v>
      </c>
      <c r="J20" s="57" t="s">
        <v>52</v>
      </c>
      <c r="K20" s="58"/>
      <c r="L20" s="31"/>
      <c r="M20" s="32" t="s">
        <v>25</v>
      </c>
      <c r="N20" s="24">
        <f>Assumptions!$C$140</f>
        <v>400</v>
      </c>
      <c r="O20" s="32" t="s">
        <v>8</v>
      </c>
      <c r="P20" s="30"/>
      <c r="Q20" s="33">
        <f t="shared" si="1"/>
        <v>0</v>
      </c>
    </row>
    <row r="21" spans="1:17" ht="11.1" customHeight="1" x14ac:dyDescent="0.25">
      <c r="A21" s="57" t="s">
        <v>23</v>
      </c>
      <c r="B21" s="86" t="str">
        <f>Assumptions!$B$124</f>
        <v>Car Sales</v>
      </c>
      <c r="C21" s="31">
        <f>Assumptions!$C$124</f>
        <v>1000</v>
      </c>
      <c r="D21" s="32" t="s">
        <v>25</v>
      </c>
      <c r="E21" s="24">
        <f>Assumptions!$C$141</f>
        <v>1500</v>
      </c>
      <c r="F21" s="32" t="s">
        <v>8</v>
      </c>
      <c r="G21" s="30"/>
      <c r="H21" s="33">
        <f t="shared" si="0"/>
        <v>1500000</v>
      </c>
      <c r="J21" s="57" t="s">
        <v>23</v>
      </c>
      <c r="K21" s="86" t="str">
        <f>Assumptions!$B$124</f>
        <v>Car Sales</v>
      </c>
      <c r="L21" s="31"/>
      <c r="M21" s="32" t="s">
        <v>25</v>
      </c>
      <c r="N21" s="24">
        <f>Assumptions!$C$141</f>
        <v>1500</v>
      </c>
      <c r="O21" s="32" t="s">
        <v>8</v>
      </c>
      <c r="P21" s="30"/>
      <c r="Q21" s="33">
        <f t="shared" si="1"/>
        <v>0</v>
      </c>
    </row>
    <row r="22" spans="1:17" ht="11.1" customHeight="1" x14ac:dyDescent="0.25">
      <c r="A22" s="57" t="s">
        <v>23</v>
      </c>
      <c r="B22" s="86" t="str">
        <f>Assumptions!$B$125</f>
        <v>Vehicle Repairs</v>
      </c>
      <c r="C22" s="31"/>
      <c r="D22" s="32" t="s">
        <v>25</v>
      </c>
      <c r="E22" s="24">
        <f>Assumptions!$C$142</f>
        <v>700</v>
      </c>
      <c r="F22" s="32" t="s">
        <v>8</v>
      </c>
      <c r="G22" s="30"/>
      <c r="H22" s="33">
        <f t="shared" si="0"/>
        <v>0</v>
      </c>
      <c r="J22" s="57" t="s">
        <v>23</v>
      </c>
      <c r="K22" s="86" t="str">
        <f>Assumptions!$B$125</f>
        <v>Vehicle Repairs</v>
      </c>
      <c r="L22" s="31">
        <f>Assumptions!C125</f>
        <v>300</v>
      </c>
      <c r="M22" s="32" t="s">
        <v>25</v>
      </c>
      <c r="N22" s="24">
        <f>Assumptions!$C$142</f>
        <v>700</v>
      </c>
      <c r="O22" s="32" t="s">
        <v>8</v>
      </c>
      <c r="P22" s="30"/>
      <c r="Q22" s="33">
        <f t="shared" si="1"/>
        <v>210000</v>
      </c>
    </row>
    <row r="23" spans="1:17" ht="11.1" customHeight="1" x14ac:dyDescent="0.25">
      <c r="A23" s="57" t="s">
        <v>23</v>
      </c>
      <c r="B23" s="86">
        <f>Assumptions!$B$126</f>
        <v>0</v>
      </c>
      <c r="C23" s="31"/>
      <c r="D23" s="32" t="s">
        <v>25</v>
      </c>
      <c r="E23" s="24">
        <f>Assumptions!$C$143</f>
        <v>0</v>
      </c>
      <c r="F23" s="32" t="s">
        <v>8</v>
      </c>
      <c r="G23" s="30"/>
      <c r="H23" s="33">
        <f t="shared" si="0"/>
        <v>0</v>
      </c>
      <c r="J23" s="57" t="s">
        <v>23</v>
      </c>
      <c r="K23" s="86">
        <f>Assumptions!$B$126</f>
        <v>0</v>
      </c>
      <c r="L23" s="31"/>
      <c r="M23" s="32" t="s">
        <v>25</v>
      </c>
      <c r="N23" s="24">
        <f>Assumptions!$C$143</f>
        <v>0</v>
      </c>
      <c r="O23" s="32" t="s">
        <v>8</v>
      </c>
      <c r="P23" s="30"/>
      <c r="Q23" s="33">
        <f t="shared" si="1"/>
        <v>0</v>
      </c>
    </row>
    <row r="24" spans="1:17" ht="11.1" customHeight="1" x14ac:dyDescent="0.25">
      <c r="A24" s="60"/>
      <c r="B24" s="34"/>
      <c r="C24" s="28"/>
      <c r="D24" s="28"/>
      <c r="E24" s="28"/>
      <c r="F24" s="28"/>
      <c r="G24" s="28"/>
      <c r="H24" s="35"/>
      <c r="J24" s="60"/>
      <c r="K24" s="34"/>
      <c r="L24" s="28"/>
      <c r="M24" s="28"/>
      <c r="N24" s="28"/>
      <c r="O24" s="28"/>
      <c r="P24" s="28"/>
      <c r="Q24" s="35"/>
    </row>
    <row r="25" spans="1:17" ht="11.1" customHeight="1" x14ac:dyDescent="0.25">
      <c r="A25" s="61" t="s">
        <v>4</v>
      </c>
      <c r="B25" s="28"/>
      <c r="C25" s="28"/>
      <c r="D25" s="28"/>
      <c r="E25" s="28"/>
      <c r="F25" s="28"/>
      <c r="G25" s="28"/>
      <c r="H25" s="38">
        <f>SUM(H12:H24)</f>
        <v>1500000</v>
      </c>
      <c r="J25" s="61" t="s">
        <v>4</v>
      </c>
      <c r="K25" s="28"/>
      <c r="L25" s="28"/>
      <c r="M25" s="28"/>
      <c r="N25" s="28"/>
      <c r="O25" s="28"/>
      <c r="P25" s="28"/>
      <c r="Q25" s="38">
        <f>SUM(Q12:Q24)</f>
        <v>210000</v>
      </c>
    </row>
    <row r="26" spans="1:17" ht="11.1" customHeight="1" x14ac:dyDescent="0.25">
      <c r="A26" s="62"/>
      <c r="B26" s="32"/>
      <c r="C26" s="63"/>
      <c r="D26" s="32"/>
      <c r="E26" s="30"/>
      <c r="F26" s="32"/>
      <c r="G26" s="30"/>
      <c r="H26" s="64"/>
      <c r="J26" s="62"/>
      <c r="K26" s="32"/>
      <c r="L26" s="63"/>
      <c r="M26" s="32"/>
      <c r="N26" s="30"/>
      <c r="O26" s="32"/>
      <c r="P26" s="30"/>
      <c r="Q26" s="64"/>
    </row>
    <row r="27" spans="1:17" ht="11.1" customHeight="1" x14ac:dyDescent="0.25">
      <c r="A27" s="61" t="s">
        <v>26</v>
      </c>
      <c r="B27" s="28"/>
      <c r="C27" s="28"/>
      <c r="D27" s="28"/>
      <c r="E27" s="28"/>
      <c r="F27" s="28"/>
      <c r="G27" s="28"/>
      <c r="H27" s="37"/>
      <c r="J27" s="61" t="s">
        <v>26</v>
      </c>
      <c r="K27" s="28"/>
      <c r="L27" s="28"/>
      <c r="M27" s="28"/>
      <c r="N27" s="28"/>
      <c r="O27" s="28"/>
      <c r="P27" s="28"/>
      <c r="Q27" s="37"/>
    </row>
    <row r="28" spans="1:17" ht="11.1" customHeight="1" x14ac:dyDescent="0.25">
      <c r="A28" s="65" t="s">
        <v>27</v>
      </c>
      <c r="B28" s="66" t="s">
        <v>28</v>
      </c>
      <c r="C28" s="63"/>
      <c r="D28" s="32"/>
      <c r="E28" s="30"/>
      <c r="F28" s="32"/>
      <c r="G28" s="30"/>
      <c r="H28" s="64"/>
      <c r="J28" s="65" t="s">
        <v>27</v>
      </c>
      <c r="K28" s="66" t="s">
        <v>28</v>
      </c>
      <c r="L28" s="63"/>
      <c r="M28" s="32"/>
      <c r="N28" s="30"/>
      <c r="O28" s="32"/>
      <c r="P28" s="30"/>
      <c r="Q28" s="64"/>
    </row>
    <row r="29" spans="1:17" ht="11.1" customHeight="1" x14ac:dyDescent="0.25">
      <c r="A29" s="57" t="s">
        <v>5</v>
      </c>
      <c r="B29" s="67">
        <f>Assumptions!$D$115</f>
        <v>2</v>
      </c>
      <c r="C29" s="31">
        <f>C12*B29</f>
        <v>0</v>
      </c>
      <c r="D29" s="32" t="s">
        <v>7</v>
      </c>
      <c r="E29" s="24"/>
      <c r="F29" s="32" t="s">
        <v>8</v>
      </c>
      <c r="G29" s="30"/>
      <c r="H29" s="33">
        <f t="shared" ref="H29:H40" si="2">C29*E29</f>
        <v>0</v>
      </c>
      <c r="J29" s="57" t="s">
        <v>5</v>
      </c>
      <c r="K29" s="67">
        <f>Assumptions!$D$115</f>
        <v>2</v>
      </c>
      <c r="L29" s="31">
        <f>L12*K29</f>
        <v>0</v>
      </c>
      <c r="M29" s="32" t="s">
        <v>7</v>
      </c>
      <c r="N29" s="24"/>
      <c r="O29" s="32" t="s">
        <v>8</v>
      </c>
      <c r="P29" s="30"/>
      <c r="Q29" s="33">
        <f t="shared" ref="Q29:Q40" si="3">L29*N29</f>
        <v>0</v>
      </c>
    </row>
    <row r="30" spans="1:17" ht="11.1" customHeight="1" x14ac:dyDescent="0.25">
      <c r="A30" s="57" t="s">
        <v>9</v>
      </c>
      <c r="B30" s="67">
        <f>Assumptions!$D$116</f>
        <v>2</v>
      </c>
      <c r="C30" s="31">
        <f t="shared" ref="C30:C40" si="4">C13*B30</f>
        <v>0</v>
      </c>
      <c r="D30" s="32" t="s">
        <v>7</v>
      </c>
      <c r="E30" s="24"/>
      <c r="F30" s="32" t="s">
        <v>8</v>
      </c>
      <c r="G30" s="30"/>
      <c r="H30" s="33">
        <f t="shared" si="2"/>
        <v>0</v>
      </c>
      <c r="J30" s="57" t="s">
        <v>9</v>
      </c>
      <c r="K30" s="67">
        <f>Assumptions!$D$116</f>
        <v>2</v>
      </c>
      <c r="L30" s="31">
        <f t="shared" ref="L30:L40" si="5">L13*K30</f>
        <v>0</v>
      </c>
      <c r="M30" s="32" t="s">
        <v>7</v>
      </c>
      <c r="N30" s="24"/>
      <c r="O30" s="32" t="s">
        <v>8</v>
      </c>
      <c r="P30" s="30"/>
      <c r="Q30" s="33">
        <f t="shared" si="3"/>
        <v>0</v>
      </c>
    </row>
    <row r="31" spans="1:17" ht="11.1" customHeight="1" x14ac:dyDescent="0.25">
      <c r="A31" s="57" t="s">
        <v>11</v>
      </c>
      <c r="B31" s="67">
        <f>Assumptions!$D$117</f>
        <v>3</v>
      </c>
      <c r="C31" s="31">
        <f t="shared" si="4"/>
        <v>0</v>
      </c>
      <c r="D31" s="32" t="s">
        <v>7</v>
      </c>
      <c r="E31" s="24"/>
      <c r="F31" s="32" t="s">
        <v>8</v>
      </c>
      <c r="G31" s="30"/>
      <c r="H31" s="33">
        <f t="shared" si="2"/>
        <v>0</v>
      </c>
      <c r="J31" s="57" t="s">
        <v>11</v>
      </c>
      <c r="K31" s="67">
        <f>Assumptions!$D$117</f>
        <v>3</v>
      </c>
      <c r="L31" s="31">
        <f t="shared" si="5"/>
        <v>0</v>
      </c>
      <c r="M31" s="32" t="s">
        <v>7</v>
      </c>
      <c r="N31" s="24"/>
      <c r="O31" s="32" t="s">
        <v>8</v>
      </c>
      <c r="P31" s="30"/>
      <c r="Q31" s="33">
        <f t="shared" si="3"/>
        <v>0</v>
      </c>
    </row>
    <row r="32" spans="1:17" ht="11.1" customHeight="1" x14ac:dyDescent="0.25">
      <c r="A32" s="57" t="s">
        <v>13</v>
      </c>
      <c r="B32" s="67">
        <f>Assumptions!$D$118</f>
        <v>1.5</v>
      </c>
      <c r="C32" s="31">
        <f t="shared" si="4"/>
        <v>0</v>
      </c>
      <c r="D32" s="32" t="s">
        <v>7</v>
      </c>
      <c r="E32" s="24"/>
      <c r="F32" s="32" t="s">
        <v>8</v>
      </c>
      <c r="G32" s="30"/>
      <c r="H32" s="33">
        <f t="shared" si="2"/>
        <v>0</v>
      </c>
      <c r="J32" s="57" t="s">
        <v>13</v>
      </c>
      <c r="K32" s="67">
        <f>Assumptions!$D$118</f>
        <v>1.5</v>
      </c>
      <c r="L32" s="31">
        <f t="shared" si="5"/>
        <v>0</v>
      </c>
      <c r="M32" s="32" t="s">
        <v>7</v>
      </c>
      <c r="N32" s="24"/>
      <c r="O32" s="32" t="s">
        <v>8</v>
      </c>
      <c r="P32" s="30"/>
      <c r="Q32" s="33">
        <f t="shared" si="3"/>
        <v>0</v>
      </c>
    </row>
    <row r="33" spans="1:17" ht="11.1" customHeight="1" x14ac:dyDescent="0.25">
      <c r="A33" s="57" t="s">
        <v>15</v>
      </c>
      <c r="B33" s="67">
        <f>Assumptions!$D$119</f>
        <v>1.5</v>
      </c>
      <c r="C33" s="31">
        <f t="shared" si="4"/>
        <v>0</v>
      </c>
      <c r="D33" s="32" t="s">
        <v>7</v>
      </c>
      <c r="E33" s="24"/>
      <c r="F33" s="32" t="s">
        <v>8</v>
      </c>
      <c r="G33" s="30"/>
      <c r="H33" s="33">
        <f t="shared" si="2"/>
        <v>0</v>
      </c>
      <c r="J33" s="57" t="s">
        <v>15</v>
      </c>
      <c r="K33" s="67">
        <f>Assumptions!$D$119</f>
        <v>1.5</v>
      </c>
      <c r="L33" s="31">
        <f t="shared" si="5"/>
        <v>0</v>
      </c>
      <c r="M33" s="32" t="s">
        <v>7</v>
      </c>
      <c r="N33" s="24"/>
      <c r="O33" s="32" t="s">
        <v>8</v>
      </c>
      <c r="P33" s="30"/>
      <c r="Q33" s="33">
        <f t="shared" si="3"/>
        <v>0</v>
      </c>
    </row>
    <row r="34" spans="1:17" ht="11.1" customHeight="1" x14ac:dyDescent="0.25">
      <c r="A34" s="59" t="s">
        <v>17</v>
      </c>
      <c r="B34" s="67">
        <f>Assumptions!$D$120</f>
        <v>2</v>
      </c>
      <c r="C34" s="31">
        <f t="shared" si="4"/>
        <v>0</v>
      </c>
      <c r="D34" s="32" t="s">
        <v>7</v>
      </c>
      <c r="E34" s="24"/>
      <c r="F34" s="32" t="s">
        <v>8</v>
      </c>
      <c r="G34" s="30"/>
      <c r="H34" s="33">
        <f t="shared" si="2"/>
        <v>0</v>
      </c>
      <c r="J34" s="59" t="s">
        <v>17</v>
      </c>
      <c r="K34" s="67">
        <f>Assumptions!$D$120</f>
        <v>2</v>
      </c>
      <c r="L34" s="31">
        <f t="shared" si="5"/>
        <v>0</v>
      </c>
      <c r="M34" s="32" t="s">
        <v>7</v>
      </c>
      <c r="N34" s="24"/>
      <c r="O34" s="32" t="s">
        <v>8</v>
      </c>
      <c r="P34" s="30"/>
      <c r="Q34" s="33">
        <f t="shared" si="3"/>
        <v>0</v>
      </c>
    </row>
    <row r="35" spans="1:17" ht="11.1" customHeight="1" x14ac:dyDescent="0.25">
      <c r="A35" s="59" t="s">
        <v>19</v>
      </c>
      <c r="B35" s="67">
        <f>Assumptions!$D$121</f>
        <v>1.5</v>
      </c>
      <c r="C35" s="31">
        <f t="shared" si="4"/>
        <v>0</v>
      </c>
      <c r="D35" s="32" t="s">
        <v>7</v>
      </c>
      <c r="E35" s="24"/>
      <c r="F35" s="32" t="s">
        <v>8</v>
      </c>
      <c r="G35" s="30"/>
      <c r="H35" s="33">
        <f t="shared" si="2"/>
        <v>0</v>
      </c>
      <c r="J35" s="59" t="s">
        <v>19</v>
      </c>
      <c r="K35" s="67">
        <f>Assumptions!$D$121</f>
        <v>1.5</v>
      </c>
      <c r="L35" s="31">
        <f t="shared" si="5"/>
        <v>0</v>
      </c>
      <c r="M35" s="32" t="s">
        <v>7</v>
      </c>
      <c r="N35" s="24"/>
      <c r="O35" s="32" t="s">
        <v>8</v>
      </c>
      <c r="P35" s="30"/>
      <c r="Q35" s="33">
        <f t="shared" si="3"/>
        <v>0</v>
      </c>
    </row>
    <row r="36" spans="1:17" ht="11.1" customHeight="1" x14ac:dyDescent="0.25">
      <c r="A36" s="57" t="s">
        <v>21</v>
      </c>
      <c r="B36" s="67">
        <f>Assumptions!$D$122</f>
        <v>3</v>
      </c>
      <c r="C36" s="31">
        <f t="shared" si="4"/>
        <v>0</v>
      </c>
      <c r="D36" s="32" t="s">
        <v>7</v>
      </c>
      <c r="E36" s="24"/>
      <c r="F36" s="32" t="s">
        <v>8</v>
      </c>
      <c r="H36" s="33">
        <f t="shared" si="2"/>
        <v>0</v>
      </c>
      <c r="J36" s="57" t="s">
        <v>21</v>
      </c>
      <c r="K36" s="67">
        <f>Assumptions!$D$122</f>
        <v>3</v>
      </c>
      <c r="L36" s="31">
        <f t="shared" si="5"/>
        <v>0</v>
      </c>
      <c r="M36" s="32" t="s">
        <v>7</v>
      </c>
      <c r="N36" s="24"/>
      <c r="O36" s="32" t="s">
        <v>8</v>
      </c>
      <c r="Q36" s="33">
        <f t="shared" si="3"/>
        <v>0</v>
      </c>
    </row>
    <row r="37" spans="1:17" ht="11.1" customHeight="1" x14ac:dyDescent="0.25">
      <c r="A37" s="68" t="s">
        <v>52</v>
      </c>
      <c r="B37" s="67">
        <f>Assumptions!$D$123</f>
        <v>2</v>
      </c>
      <c r="C37" s="31">
        <f t="shared" si="4"/>
        <v>0</v>
      </c>
      <c r="D37" s="32" t="s">
        <v>25</v>
      </c>
      <c r="E37" s="24"/>
      <c r="F37" s="32" t="s">
        <v>8</v>
      </c>
      <c r="G37" s="30"/>
      <c r="H37" s="33">
        <f t="shared" si="2"/>
        <v>0</v>
      </c>
      <c r="J37" s="68" t="s">
        <v>52</v>
      </c>
      <c r="K37" s="67">
        <f>Assumptions!$D$123</f>
        <v>2</v>
      </c>
      <c r="L37" s="31">
        <f t="shared" si="5"/>
        <v>0</v>
      </c>
      <c r="M37" s="32" t="s">
        <v>25</v>
      </c>
      <c r="N37" s="24"/>
      <c r="O37" s="32" t="s">
        <v>8</v>
      </c>
      <c r="P37" s="30"/>
      <c r="Q37" s="33">
        <f t="shared" si="3"/>
        <v>0</v>
      </c>
    </row>
    <row r="38" spans="1:17" ht="11.1" customHeight="1" x14ac:dyDescent="0.25">
      <c r="A38" s="68" t="str">
        <f>B21</f>
        <v>Car Sales</v>
      </c>
      <c r="B38" s="67">
        <f>Assumptions!$D$124</f>
        <v>2</v>
      </c>
      <c r="C38" s="31">
        <f t="shared" si="4"/>
        <v>2000</v>
      </c>
      <c r="D38" s="32" t="s">
        <v>25</v>
      </c>
      <c r="E38" s="24">
        <f>(Assumptions!D206+(Assumptions!D209-Assumptions!D206)*Assumptions!D215)/10000</f>
        <v>33.5</v>
      </c>
      <c r="F38" s="32" t="s">
        <v>8</v>
      </c>
      <c r="G38" s="30"/>
      <c r="H38" s="33">
        <f t="shared" si="2"/>
        <v>67000</v>
      </c>
      <c r="J38" s="68" t="str">
        <f>K21</f>
        <v>Car Sales</v>
      </c>
      <c r="K38" s="67">
        <f>Assumptions!$D$124</f>
        <v>2</v>
      </c>
      <c r="L38" s="31">
        <f t="shared" si="5"/>
        <v>0</v>
      </c>
      <c r="M38" s="32" t="s">
        <v>25</v>
      </c>
      <c r="N38" s="24"/>
      <c r="O38" s="32" t="s">
        <v>8</v>
      </c>
      <c r="P38" s="30"/>
      <c r="Q38" s="33">
        <f t="shared" si="3"/>
        <v>0</v>
      </c>
    </row>
    <row r="39" spans="1:17" ht="11.1" customHeight="1" x14ac:dyDescent="0.25">
      <c r="A39" s="68" t="str">
        <f>B22</f>
        <v>Vehicle Repairs</v>
      </c>
      <c r="B39" s="67">
        <f>Assumptions!$D$125</f>
        <v>2</v>
      </c>
      <c r="C39" s="31">
        <f t="shared" si="4"/>
        <v>0</v>
      </c>
      <c r="D39" s="32" t="s">
        <v>25</v>
      </c>
      <c r="E39" s="24"/>
      <c r="F39" s="32" t="s">
        <v>8</v>
      </c>
      <c r="G39" s="30"/>
      <c r="H39" s="33">
        <f t="shared" si="2"/>
        <v>0</v>
      </c>
      <c r="J39" s="68" t="str">
        <f>K22</f>
        <v>Vehicle Repairs</v>
      </c>
      <c r="K39" s="67">
        <f>Assumptions!$D$125</f>
        <v>2</v>
      </c>
      <c r="L39" s="31">
        <f t="shared" si="5"/>
        <v>600</v>
      </c>
      <c r="M39" s="32" t="s">
        <v>25</v>
      </c>
      <c r="N39" s="24">
        <f>(Assumptions!D206+(Assumptions!D212-Assumptions!D206)*Assumptions!D215)/10000</f>
        <v>22.25</v>
      </c>
      <c r="O39" s="32" t="s">
        <v>8</v>
      </c>
      <c r="P39" s="30"/>
      <c r="Q39" s="33">
        <f t="shared" si="3"/>
        <v>13350</v>
      </c>
    </row>
    <row r="40" spans="1:17" ht="11.1" customHeight="1" x14ac:dyDescent="0.25">
      <c r="A40" s="68">
        <f>B23</f>
        <v>0</v>
      </c>
      <c r="B40" s="67">
        <f>Assumptions!$D$126</f>
        <v>0</v>
      </c>
      <c r="C40" s="31">
        <f t="shared" si="4"/>
        <v>0</v>
      </c>
      <c r="D40" s="32" t="s">
        <v>25</v>
      </c>
      <c r="E40" s="24"/>
      <c r="F40" s="32" t="s">
        <v>8</v>
      </c>
      <c r="G40" s="30"/>
      <c r="H40" s="33">
        <f t="shared" si="2"/>
        <v>0</v>
      </c>
      <c r="J40" s="68">
        <f>K23</f>
        <v>0</v>
      </c>
      <c r="K40" s="67">
        <f>Assumptions!$D$126</f>
        <v>0</v>
      </c>
      <c r="L40" s="31">
        <f t="shared" si="5"/>
        <v>0</v>
      </c>
      <c r="M40" s="32" t="s">
        <v>25</v>
      </c>
      <c r="N40" s="24"/>
      <c r="O40" s="32" t="s">
        <v>8</v>
      </c>
      <c r="P40" s="30"/>
      <c r="Q40" s="33">
        <f t="shared" si="3"/>
        <v>0</v>
      </c>
    </row>
    <row r="41" spans="1:17" ht="11.1" customHeight="1" x14ac:dyDescent="0.25">
      <c r="A41" s="61" t="s">
        <v>29</v>
      </c>
      <c r="B41" s="34"/>
      <c r="C41" s="69"/>
      <c r="D41" s="34"/>
      <c r="E41" s="28" t="s">
        <v>126</v>
      </c>
      <c r="F41" s="34"/>
      <c r="G41" s="39">
        <f>IF(SUM(H29:H40)&lt;250000,1%,IF(SUM(H29:H40)&lt;500000,3%,IF(SUM(H29:H40)&gt;500000,4%)))</f>
        <v>0.01</v>
      </c>
      <c r="H41" s="70">
        <f>SUM(H29:H40)*G41</f>
        <v>670</v>
      </c>
      <c r="J41" s="61" t="s">
        <v>29</v>
      </c>
      <c r="K41" s="34"/>
      <c r="L41" s="69"/>
      <c r="M41" s="34"/>
      <c r="N41" s="28" t="s">
        <v>126</v>
      </c>
      <c r="O41" s="34"/>
      <c r="P41" s="39">
        <f>IF(SUM(Q29:Q40)&lt;250000,1%,IF(SUM(Q29:Q40)&lt;500000,3%,IF(SUM(Q29:Q40)&gt;500000,4%)))</f>
        <v>0.01</v>
      </c>
      <c r="Q41" s="70">
        <f>SUM(Q29:Q40)*P41</f>
        <v>133.5</v>
      </c>
    </row>
    <row r="42" spans="1:17" ht="11.1" customHeight="1" x14ac:dyDescent="0.25">
      <c r="A42" s="65"/>
      <c r="B42" s="66" t="s">
        <v>30</v>
      </c>
      <c r="C42" s="63"/>
      <c r="D42" s="32"/>
      <c r="E42" s="30"/>
      <c r="F42" s="32"/>
      <c r="G42" s="30"/>
      <c r="H42" s="64"/>
      <c r="J42" s="65"/>
      <c r="K42" s="66" t="s">
        <v>30</v>
      </c>
      <c r="L42" s="63"/>
      <c r="M42" s="32"/>
      <c r="N42" s="30"/>
      <c r="O42" s="32"/>
      <c r="P42" s="30"/>
      <c r="Q42" s="64"/>
    </row>
    <row r="43" spans="1:17" ht="11.1" customHeight="1" x14ac:dyDescent="0.25">
      <c r="A43" s="57" t="s">
        <v>5</v>
      </c>
      <c r="B43" s="71">
        <f>Assumptions!$E$115</f>
        <v>1</v>
      </c>
      <c r="C43" s="31">
        <f>C12*B43</f>
        <v>0</v>
      </c>
      <c r="D43" s="32" t="s">
        <v>7</v>
      </c>
      <c r="E43" s="24">
        <f>Assumptions!$F$115</f>
        <v>782</v>
      </c>
      <c r="F43" s="32" t="s">
        <v>8</v>
      </c>
      <c r="G43" s="30"/>
      <c r="H43" s="33">
        <f t="shared" ref="H43:H54" si="6">B43*C43*E43</f>
        <v>0</v>
      </c>
      <c r="J43" s="57" t="s">
        <v>5</v>
      </c>
      <c r="K43" s="71">
        <f>Assumptions!$E$115</f>
        <v>1</v>
      </c>
      <c r="L43" s="31">
        <f>L12*K43</f>
        <v>0</v>
      </c>
      <c r="M43" s="32" t="s">
        <v>7</v>
      </c>
      <c r="N43" s="24">
        <f>Assumptions!$F$115</f>
        <v>782</v>
      </c>
      <c r="O43" s="32" t="s">
        <v>8</v>
      </c>
      <c r="P43" s="30"/>
      <c r="Q43" s="33">
        <f t="shared" ref="Q43:Q54" si="7">K43*L43*N43</f>
        <v>0</v>
      </c>
    </row>
    <row r="44" spans="1:17" ht="11.1" customHeight="1" x14ac:dyDescent="0.25">
      <c r="A44" s="57" t="s">
        <v>9</v>
      </c>
      <c r="B44" s="71">
        <f>Assumptions!$E$116</f>
        <v>1.2</v>
      </c>
      <c r="C44" s="31">
        <f t="shared" ref="C44:C53" si="8">C13*B44</f>
        <v>0</v>
      </c>
      <c r="D44" s="32" t="s">
        <v>7</v>
      </c>
      <c r="E44" s="24">
        <f>Assumptions!$F$116</f>
        <v>1624</v>
      </c>
      <c r="F44" s="32" t="s">
        <v>8</v>
      </c>
      <c r="G44" s="30"/>
      <c r="H44" s="33">
        <f t="shared" si="6"/>
        <v>0</v>
      </c>
      <c r="J44" s="57" t="s">
        <v>9</v>
      </c>
      <c r="K44" s="71">
        <f>Assumptions!$E$116</f>
        <v>1.2</v>
      </c>
      <c r="L44" s="31">
        <f t="shared" ref="L44:L53" si="9">L13*K44</f>
        <v>0</v>
      </c>
      <c r="M44" s="32" t="s">
        <v>7</v>
      </c>
      <c r="N44" s="24">
        <f>Assumptions!$F$116</f>
        <v>1624</v>
      </c>
      <c r="O44" s="32" t="s">
        <v>8</v>
      </c>
      <c r="P44" s="30"/>
      <c r="Q44" s="33">
        <f t="shared" si="7"/>
        <v>0</v>
      </c>
    </row>
    <row r="45" spans="1:17" ht="11.1" customHeight="1" x14ac:dyDescent="0.25">
      <c r="A45" s="57" t="s">
        <v>11</v>
      </c>
      <c r="B45" s="71">
        <f>Assumptions!$E$117</f>
        <v>1</v>
      </c>
      <c r="C45" s="31">
        <f t="shared" si="8"/>
        <v>0</v>
      </c>
      <c r="D45" s="32" t="s">
        <v>7</v>
      </c>
      <c r="E45" s="24">
        <f>Assumptions!$F$117</f>
        <v>1169</v>
      </c>
      <c r="F45" s="32" t="s">
        <v>8</v>
      </c>
      <c r="G45" s="30"/>
      <c r="H45" s="33">
        <f t="shared" si="6"/>
        <v>0</v>
      </c>
      <c r="J45" s="57" t="s">
        <v>11</v>
      </c>
      <c r="K45" s="71">
        <f>Assumptions!$E$117</f>
        <v>1</v>
      </c>
      <c r="L45" s="31">
        <f t="shared" si="9"/>
        <v>0</v>
      </c>
      <c r="M45" s="32" t="s">
        <v>7</v>
      </c>
      <c r="N45" s="24">
        <f>Assumptions!$F$117</f>
        <v>1169</v>
      </c>
      <c r="O45" s="32" t="s">
        <v>8</v>
      </c>
      <c r="P45" s="30"/>
      <c r="Q45" s="33">
        <f t="shared" si="7"/>
        <v>0</v>
      </c>
    </row>
    <row r="46" spans="1:17" ht="11.1" customHeight="1" x14ac:dyDescent="0.25">
      <c r="A46" s="57" t="s">
        <v>13</v>
      </c>
      <c r="B46" s="71">
        <f>Assumptions!$E$118</f>
        <v>1</v>
      </c>
      <c r="C46" s="31">
        <f t="shared" si="8"/>
        <v>0</v>
      </c>
      <c r="D46" s="32" t="s">
        <v>7</v>
      </c>
      <c r="E46" s="24">
        <f>Assumptions!$F$118</f>
        <v>1028</v>
      </c>
      <c r="F46" s="32" t="s">
        <v>8</v>
      </c>
      <c r="G46" s="30"/>
      <c r="H46" s="33">
        <f t="shared" si="6"/>
        <v>0</v>
      </c>
      <c r="J46" s="57" t="s">
        <v>13</v>
      </c>
      <c r="K46" s="71">
        <f>Assumptions!$E$118</f>
        <v>1</v>
      </c>
      <c r="L46" s="31">
        <f t="shared" si="9"/>
        <v>0</v>
      </c>
      <c r="M46" s="32" t="s">
        <v>7</v>
      </c>
      <c r="N46" s="24">
        <f>Assumptions!$F$118</f>
        <v>1028</v>
      </c>
      <c r="O46" s="32" t="s">
        <v>8</v>
      </c>
      <c r="P46" s="30"/>
      <c r="Q46" s="33">
        <f t="shared" si="7"/>
        <v>0</v>
      </c>
    </row>
    <row r="47" spans="1:17" ht="11.1" customHeight="1" x14ac:dyDescent="0.25">
      <c r="A47" s="57" t="s">
        <v>15</v>
      </c>
      <c r="B47" s="71">
        <f>Assumptions!$E$119</f>
        <v>1.2</v>
      </c>
      <c r="C47" s="31">
        <f t="shared" si="8"/>
        <v>0</v>
      </c>
      <c r="D47" s="32" t="s">
        <v>7</v>
      </c>
      <c r="E47" s="24">
        <f>Assumptions!$F$119</f>
        <v>1415</v>
      </c>
      <c r="F47" s="32" t="s">
        <v>8</v>
      </c>
      <c r="G47" s="30"/>
      <c r="H47" s="33">
        <f t="shared" si="6"/>
        <v>0</v>
      </c>
      <c r="J47" s="57" t="s">
        <v>15</v>
      </c>
      <c r="K47" s="71">
        <f>Assumptions!$E$119</f>
        <v>1.2</v>
      </c>
      <c r="L47" s="31">
        <f t="shared" si="9"/>
        <v>0</v>
      </c>
      <c r="M47" s="32" t="s">
        <v>7</v>
      </c>
      <c r="N47" s="24">
        <f>Assumptions!$F$119</f>
        <v>1415</v>
      </c>
      <c r="O47" s="32" t="s">
        <v>8</v>
      </c>
      <c r="P47" s="30"/>
      <c r="Q47" s="33">
        <f t="shared" si="7"/>
        <v>0</v>
      </c>
    </row>
    <row r="48" spans="1:17" ht="11.1" customHeight="1" x14ac:dyDescent="0.25">
      <c r="A48" s="59" t="s">
        <v>17</v>
      </c>
      <c r="B48" s="71">
        <f>Assumptions!$E$120</f>
        <v>1.2</v>
      </c>
      <c r="C48" s="31">
        <f t="shared" si="8"/>
        <v>0</v>
      </c>
      <c r="D48" s="32" t="s">
        <v>7</v>
      </c>
      <c r="E48" s="24">
        <f>Assumptions!$F$120</f>
        <v>1597</v>
      </c>
      <c r="F48" s="32" t="s">
        <v>8</v>
      </c>
      <c r="G48" s="30"/>
      <c r="H48" s="33">
        <f t="shared" si="6"/>
        <v>0</v>
      </c>
      <c r="J48" s="59" t="s">
        <v>17</v>
      </c>
      <c r="K48" s="71">
        <f>Assumptions!$E$120</f>
        <v>1.2</v>
      </c>
      <c r="L48" s="31">
        <f t="shared" si="9"/>
        <v>0</v>
      </c>
      <c r="M48" s="32" t="s">
        <v>7</v>
      </c>
      <c r="N48" s="24">
        <f>Assumptions!$F$120</f>
        <v>1597</v>
      </c>
      <c r="O48" s="32" t="s">
        <v>8</v>
      </c>
      <c r="P48" s="30"/>
      <c r="Q48" s="33">
        <f t="shared" si="7"/>
        <v>0</v>
      </c>
    </row>
    <row r="49" spans="1:17" ht="11.1" customHeight="1" x14ac:dyDescent="0.25">
      <c r="A49" s="59" t="s">
        <v>19</v>
      </c>
      <c r="B49" s="71">
        <f>Assumptions!$E$121</f>
        <v>1</v>
      </c>
      <c r="C49" s="31">
        <f t="shared" si="8"/>
        <v>0</v>
      </c>
      <c r="D49" s="32" t="s">
        <v>7</v>
      </c>
      <c r="E49" s="24">
        <f>Assumptions!$F$121</f>
        <v>2758</v>
      </c>
      <c r="F49" s="32" t="s">
        <v>8</v>
      </c>
      <c r="G49" s="30"/>
      <c r="H49" s="33">
        <f t="shared" si="6"/>
        <v>0</v>
      </c>
      <c r="J49" s="59" t="s">
        <v>19</v>
      </c>
      <c r="K49" s="71">
        <f>Assumptions!$E$121</f>
        <v>1</v>
      </c>
      <c r="L49" s="31">
        <f t="shared" si="9"/>
        <v>0</v>
      </c>
      <c r="M49" s="32" t="s">
        <v>7</v>
      </c>
      <c r="N49" s="24">
        <f>Assumptions!$F$121</f>
        <v>2758</v>
      </c>
      <c r="O49" s="32" t="s">
        <v>8</v>
      </c>
      <c r="P49" s="30"/>
      <c r="Q49" s="33">
        <f t="shared" si="7"/>
        <v>0</v>
      </c>
    </row>
    <row r="50" spans="1:17" ht="11.1" customHeight="1" x14ac:dyDescent="0.25">
      <c r="A50" s="57" t="s">
        <v>21</v>
      </c>
      <c r="B50" s="71">
        <f>Assumptions!$E$122</f>
        <v>1</v>
      </c>
      <c r="C50" s="31">
        <f t="shared" si="8"/>
        <v>0</v>
      </c>
      <c r="D50" s="32" t="s">
        <v>7</v>
      </c>
      <c r="E50" s="24">
        <f>Assumptions!$F$122</f>
        <v>1110</v>
      </c>
      <c r="F50" s="32" t="s">
        <v>8</v>
      </c>
      <c r="H50" s="33">
        <f t="shared" si="6"/>
        <v>0</v>
      </c>
      <c r="J50" s="57" t="s">
        <v>21</v>
      </c>
      <c r="K50" s="71">
        <f>Assumptions!$E$122</f>
        <v>1</v>
      </c>
      <c r="L50" s="31">
        <f t="shared" si="9"/>
        <v>0</v>
      </c>
      <c r="M50" s="32" t="s">
        <v>7</v>
      </c>
      <c r="N50" s="24">
        <f>Assumptions!$F$122</f>
        <v>1110</v>
      </c>
      <c r="O50" s="32" t="s">
        <v>8</v>
      </c>
      <c r="Q50" s="33">
        <f t="shared" si="7"/>
        <v>0</v>
      </c>
    </row>
    <row r="51" spans="1:17" ht="11.1" customHeight="1" x14ac:dyDescent="0.25">
      <c r="A51" s="59" t="s">
        <v>52</v>
      </c>
      <c r="B51" s="71">
        <f>Assumptions!$E$123</f>
        <v>1</v>
      </c>
      <c r="C51" s="31">
        <f t="shared" si="8"/>
        <v>0</v>
      </c>
      <c r="D51" s="32" t="s">
        <v>25</v>
      </c>
      <c r="E51" s="24">
        <f>Assumptions!$F$123</f>
        <v>830</v>
      </c>
      <c r="F51" s="32" t="s">
        <v>8</v>
      </c>
      <c r="G51" s="30"/>
      <c r="H51" s="33">
        <f t="shared" si="6"/>
        <v>0</v>
      </c>
      <c r="J51" s="59" t="s">
        <v>52</v>
      </c>
      <c r="K51" s="71">
        <f>Assumptions!$E$123</f>
        <v>1</v>
      </c>
      <c r="L51" s="31">
        <f t="shared" si="9"/>
        <v>0</v>
      </c>
      <c r="M51" s="32" t="s">
        <v>25</v>
      </c>
      <c r="N51" s="24">
        <f>Assumptions!$F$123</f>
        <v>830</v>
      </c>
      <c r="O51" s="32" t="s">
        <v>8</v>
      </c>
      <c r="P51" s="30"/>
      <c r="Q51" s="33">
        <f t="shared" si="7"/>
        <v>0</v>
      </c>
    </row>
    <row r="52" spans="1:17" ht="11.1" customHeight="1" x14ac:dyDescent="0.25">
      <c r="A52" s="59" t="str">
        <f>B21</f>
        <v>Car Sales</v>
      </c>
      <c r="B52" s="71">
        <f>Assumptions!$E$124</f>
        <v>1</v>
      </c>
      <c r="C52" s="31">
        <f t="shared" si="8"/>
        <v>1000</v>
      </c>
      <c r="D52" s="32" t="s">
        <v>25</v>
      </c>
      <c r="E52" s="24">
        <f>Assumptions!$F$124</f>
        <v>1614</v>
      </c>
      <c r="F52" s="32" t="s">
        <v>8</v>
      </c>
      <c r="G52" s="30"/>
      <c r="H52" s="33">
        <f t="shared" si="6"/>
        <v>1614000</v>
      </c>
      <c r="J52" s="59" t="str">
        <f>K21</f>
        <v>Car Sales</v>
      </c>
      <c r="K52" s="71">
        <f>Assumptions!$E$124</f>
        <v>1</v>
      </c>
      <c r="L52" s="31">
        <f t="shared" si="9"/>
        <v>0</v>
      </c>
      <c r="M52" s="32" t="s">
        <v>25</v>
      </c>
      <c r="N52" s="24">
        <f>Assumptions!$F$124</f>
        <v>1614</v>
      </c>
      <c r="O52" s="32" t="s">
        <v>8</v>
      </c>
      <c r="P52" s="30"/>
      <c r="Q52" s="33">
        <f t="shared" si="7"/>
        <v>0</v>
      </c>
    </row>
    <row r="53" spans="1:17" ht="11.1" customHeight="1" x14ac:dyDescent="0.25">
      <c r="A53" s="59" t="str">
        <f>B22</f>
        <v>Vehicle Repairs</v>
      </c>
      <c r="B53" s="71">
        <f>Assumptions!$E$125</f>
        <v>1</v>
      </c>
      <c r="C53" s="31">
        <f t="shared" si="8"/>
        <v>0</v>
      </c>
      <c r="D53" s="32" t="s">
        <v>25</v>
      </c>
      <c r="E53" s="24">
        <f>Assumptions!$F$125</f>
        <v>1546</v>
      </c>
      <c r="F53" s="32" t="s">
        <v>8</v>
      </c>
      <c r="G53" s="30"/>
      <c r="H53" s="33">
        <f t="shared" si="6"/>
        <v>0</v>
      </c>
      <c r="J53" s="59" t="str">
        <f>K22</f>
        <v>Vehicle Repairs</v>
      </c>
      <c r="K53" s="71">
        <f>Assumptions!$E$125</f>
        <v>1</v>
      </c>
      <c r="L53" s="31">
        <f t="shared" si="9"/>
        <v>300</v>
      </c>
      <c r="M53" s="32" t="s">
        <v>25</v>
      </c>
      <c r="N53" s="40">
        <f>Assumptions!$F$125</f>
        <v>1546</v>
      </c>
      <c r="O53" s="32" t="s">
        <v>8</v>
      </c>
      <c r="P53" s="30"/>
      <c r="Q53" s="33">
        <f t="shared" si="7"/>
        <v>463800</v>
      </c>
    </row>
    <row r="54" spans="1:17" ht="11.1" customHeight="1" x14ac:dyDescent="0.25">
      <c r="A54" s="59">
        <f>B23</f>
        <v>0</v>
      </c>
      <c r="B54" s="71">
        <f>Assumptions!$E$126</f>
        <v>0</v>
      </c>
      <c r="C54" s="31">
        <f>C23*B54</f>
        <v>0</v>
      </c>
      <c r="D54" s="32" t="s">
        <v>25</v>
      </c>
      <c r="E54" s="24">
        <f>Assumptions!$F$126</f>
        <v>0</v>
      </c>
      <c r="F54" s="32" t="s">
        <v>8</v>
      </c>
      <c r="G54" s="30"/>
      <c r="H54" s="33">
        <f t="shared" si="6"/>
        <v>0</v>
      </c>
      <c r="J54" s="59">
        <f>K23</f>
        <v>0</v>
      </c>
      <c r="K54" s="71">
        <f>Assumptions!$E$126</f>
        <v>0</v>
      </c>
      <c r="L54" s="31">
        <f>L23*K54</f>
        <v>0</v>
      </c>
      <c r="M54" s="32" t="s">
        <v>25</v>
      </c>
      <c r="N54" s="24">
        <f>Assumptions!$F$126</f>
        <v>0</v>
      </c>
      <c r="O54" s="32" t="s">
        <v>8</v>
      </c>
      <c r="P54" s="30"/>
      <c r="Q54" s="33">
        <f t="shared" si="7"/>
        <v>0</v>
      </c>
    </row>
    <row r="55" spans="1:17" ht="11.1" customHeight="1" x14ac:dyDescent="0.25">
      <c r="A55" s="72"/>
      <c r="B55" s="72"/>
      <c r="C55" s="72"/>
      <c r="D55" s="34"/>
      <c r="E55" s="72"/>
      <c r="F55" s="72"/>
      <c r="G55" s="72"/>
      <c r="H55" s="72"/>
      <c r="J55" s="72"/>
      <c r="K55" s="72"/>
      <c r="L55" s="72"/>
      <c r="M55" s="34"/>
      <c r="N55" s="72"/>
      <c r="O55" s="72"/>
      <c r="P55" s="72"/>
      <c r="Q55" s="72"/>
    </row>
    <row r="56" spans="1:17" ht="11.1" customHeight="1" x14ac:dyDescent="0.25">
      <c r="A56" s="59" t="s">
        <v>31</v>
      </c>
      <c r="B56" s="10"/>
      <c r="E56" s="73">
        <f>Assumptions!$E$147</f>
        <v>0</v>
      </c>
      <c r="F56" s="32" t="s">
        <v>32</v>
      </c>
      <c r="H56" s="33">
        <f>SUM(C43:C54)*E56</f>
        <v>0</v>
      </c>
      <c r="J56" s="59" t="s">
        <v>31</v>
      </c>
      <c r="K56" s="10"/>
      <c r="N56" s="73">
        <f>Assumptions!$E$147</f>
        <v>0</v>
      </c>
      <c r="O56" s="32" t="s">
        <v>32</v>
      </c>
      <c r="Q56" s="33">
        <f>SUM(L43:L54)*N56</f>
        <v>0</v>
      </c>
    </row>
    <row r="57" spans="1:17" ht="11.1" customHeight="1" x14ac:dyDescent="0.25">
      <c r="A57" s="59" t="s">
        <v>33</v>
      </c>
      <c r="B57" s="23"/>
      <c r="C57" s="30"/>
      <c r="D57" s="30"/>
      <c r="E57" s="85">
        <f>Assumptions!$E$148</f>
        <v>0.08</v>
      </c>
      <c r="F57" s="32" t="s">
        <v>34</v>
      </c>
      <c r="G57" s="30"/>
      <c r="H57" s="33">
        <f>SUM(H43:H54)*E57</f>
        <v>129120</v>
      </c>
      <c r="J57" s="59" t="s">
        <v>33</v>
      </c>
      <c r="K57" s="23"/>
      <c r="L57" s="30"/>
      <c r="M57" s="30"/>
      <c r="N57" s="85">
        <f>Assumptions!$E$148</f>
        <v>0.08</v>
      </c>
      <c r="O57" s="32" t="s">
        <v>34</v>
      </c>
      <c r="P57" s="30"/>
      <c r="Q57" s="33">
        <f>SUM(Q43:Q54)*N57</f>
        <v>37104</v>
      </c>
    </row>
    <row r="58" spans="1:17" ht="11.1" customHeight="1" x14ac:dyDescent="0.25">
      <c r="A58" s="59" t="s">
        <v>35</v>
      </c>
      <c r="B58" s="23"/>
      <c r="C58" s="30"/>
      <c r="D58" s="30"/>
      <c r="E58" s="85">
        <f>Assumptions!$E$149</f>
        <v>5.0000000000000001E-3</v>
      </c>
      <c r="F58" s="32" t="s">
        <v>36</v>
      </c>
      <c r="G58" s="30"/>
      <c r="H58" s="33">
        <f>H25*E58</f>
        <v>7500</v>
      </c>
      <c r="J58" s="59" t="s">
        <v>35</v>
      </c>
      <c r="K58" s="23"/>
      <c r="L58" s="30"/>
      <c r="M58" s="30"/>
      <c r="N58" s="85">
        <f>Assumptions!$E$149</f>
        <v>5.0000000000000001E-3</v>
      </c>
      <c r="O58" s="32" t="s">
        <v>36</v>
      </c>
      <c r="P58" s="30"/>
      <c r="Q58" s="33">
        <f>Q25*N58</f>
        <v>1050</v>
      </c>
    </row>
    <row r="59" spans="1:17" ht="11.1" customHeight="1" x14ac:dyDescent="0.25">
      <c r="A59" s="59" t="s">
        <v>37</v>
      </c>
      <c r="B59" s="23"/>
      <c r="C59" s="30"/>
      <c r="D59" s="30"/>
      <c r="E59" s="85">
        <f>Assumptions!$E$150</f>
        <v>6.0000000000000001E-3</v>
      </c>
      <c r="F59" s="32" t="s">
        <v>34</v>
      </c>
      <c r="G59" s="30"/>
      <c r="H59" s="33">
        <f>SUM(H43:H54)*E59</f>
        <v>9684</v>
      </c>
      <c r="J59" s="59" t="s">
        <v>37</v>
      </c>
      <c r="K59" s="23"/>
      <c r="L59" s="30"/>
      <c r="M59" s="30"/>
      <c r="N59" s="85">
        <f>Assumptions!$E$150</f>
        <v>6.0000000000000001E-3</v>
      </c>
      <c r="O59" s="32" t="s">
        <v>34</v>
      </c>
      <c r="P59" s="30"/>
      <c r="Q59" s="33">
        <f>SUM(Q43:Q54)*N59</f>
        <v>2782.8</v>
      </c>
    </row>
    <row r="60" spans="1:17" ht="11.1" customHeight="1" x14ac:dyDescent="0.25">
      <c r="A60" s="59" t="s">
        <v>38</v>
      </c>
      <c r="B60" s="23"/>
      <c r="C60" s="30"/>
      <c r="D60" s="30"/>
      <c r="E60" s="85">
        <f>Assumptions!$E$151</f>
        <v>0.01</v>
      </c>
      <c r="F60" s="32" t="s">
        <v>36</v>
      </c>
      <c r="G60" s="30"/>
      <c r="H60" s="33">
        <f>SUM(H12:H17)*E60+H19*E60</f>
        <v>0</v>
      </c>
      <c r="J60" s="59" t="s">
        <v>38</v>
      </c>
      <c r="K60" s="23"/>
      <c r="L60" s="30"/>
      <c r="M60" s="30"/>
      <c r="N60" s="85">
        <f>Assumptions!$E$151</f>
        <v>0.01</v>
      </c>
      <c r="O60" s="32" t="s">
        <v>36</v>
      </c>
      <c r="P60" s="30"/>
      <c r="Q60" s="33">
        <f>SUM(Q12:Q17)*N60+Q19*N60</f>
        <v>0</v>
      </c>
    </row>
    <row r="61" spans="1:17" ht="11.1" customHeight="1" x14ac:dyDescent="0.25">
      <c r="A61" s="59" t="s">
        <v>39</v>
      </c>
      <c r="B61" s="23"/>
      <c r="C61" s="41"/>
      <c r="D61" s="30"/>
      <c r="E61" s="85">
        <f>Assumptions!$E$152</f>
        <v>0.05</v>
      </c>
      <c r="F61" s="32" t="s">
        <v>34</v>
      </c>
      <c r="G61" s="30"/>
      <c r="H61" s="33">
        <f>SUM(H43:H54)*E61</f>
        <v>80700</v>
      </c>
      <c r="J61" s="59" t="s">
        <v>39</v>
      </c>
      <c r="K61" s="23"/>
      <c r="L61" s="41"/>
      <c r="M61" s="30"/>
      <c r="N61" s="85">
        <f>Assumptions!$E$152</f>
        <v>0.05</v>
      </c>
      <c r="O61" s="32" t="s">
        <v>34</v>
      </c>
      <c r="P61" s="30"/>
      <c r="Q61" s="33">
        <f>SUM(Q43:Q54)*N61</f>
        <v>23190</v>
      </c>
    </row>
    <row r="62" spans="1:17" ht="11.1" customHeight="1" x14ac:dyDescent="0.25">
      <c r="A62" s="59" t="s">
        <v>40</v>
      </c>
      <c r="B62" s="10"/>
      <c r="E62" s="40">
        <f>Assumptions!$E$153</f>
        <v>10</v>
      </c>
      <c r="F62" s="32" t="s">
        <v>41</v>
      </c>
      <c r="H62" s="36">
        <f>E62</f>
        <v>10</v>
      </c>
      <c r="J62" s="59" t="s">
        <v>40</v>
      </c>
      <c r="K62" s="10"/>
      <c r="N62" s="40">
        <f>Assumptions!$E$153</f>
        <v>10</v>
      </c>
      <c r="O62" s="32" t="s">
        <v>41</v>
      </c>
      <c r="Q62" s="36">
        <f>N62</f>
        <v>10</v>
      </c>
    </row>
    <row r="63" spans="1:17" ht="11.1" customHeight="1" x14ac:dyDescent="0.25">
      <c r="A63" s="59" t="s">
        <v>42</v>
      </c>
      <c r="B63" s="23"/>
      <c r="C63" s="39">
        <f>Assumptions!$C$154</f>
        <v>0.05</v>
      </c>
      <c r="D63" s="31">
        <f>Assumptions!$D$154</f>
        <v>12</v>
      </c>
      <c r="E63" s="74" t="s">
        <v>43</v>
      </c>
      <c r="F63" s="24">
        <f>Assumptions!$G$154</f>
        <v>3</v>
      </c>
      <c r="G63" s="74" t="s">
        <v>88</v>
      </c>
      <c r="H63" s="33">
        <f>(((SUM(H29:H41)*POWER((1+C63/12),((D63+F63)/12)*12))-SUM(H29:H41))   +     ((((SUM(H43:H62)*POWER((1+C63/12),((D63+F63)/12)*12))-SUM(H43:H62))*0.5)))</f>
        <v>63595.361767246039</v>
      </c>
      <c r="J63" s="59" t="s">
        <v>42</v>
      </c>
      <c r="K63" s="23"/>
      <c r="L63" s="39">
        <f>Assumptions!$C$154</f>
        <v>0.05</v>
      </c>
      <c r="M63" s="31">
        <f>Assumptions!$D$154</f>
        <v>12</v>
      </c>
      <c r="N63" s="74" t="s">
        <v>43</v>
      </c>
      <c r="O63" s="24">
        <f>Assumptions!$G$154</f>
        <v>3</v>
      </c>
      <c r="P63" s="74" t="s">
        <v>88</v>
      </c>
      <c r="Q63" s="33">
        <f>(((SUM(Q29:Q41)*POWER((1+L63/12),((M63+O63)/12)*12))-SUM(Q29:Q41))   +     ((((SUM(Q43:Q62)*POWER((1+L63/12),((M63+O63)/12)*12))-SUM(Q43:Q62))*0.5)))</f>
        <v>17855.762635145082</v>
      </c>
    </row>
    <row r="64" spans="1:17" ht="11.1" customHeight="1" x14ac:dyDescent="0.25">
      <c r="A64" s="59" t="s">
        <v>44</v>
      </c>
      <c r="B64" s="23"/>
      <c r="C64" s="39">
        <f>Assumptions!$C$155</f>
        <v>0.01</v>
      </c>
      <c r="D64" s="32" t="s">
        <v>45</v>
      </c>
      <c r="E64" s="30"/>
      <c r="F64" s="30"/>
      <c r="G64" s="30"/>
      <c r="H64" s="33">
        <f>SUM(H29:H62)*C64</f>
        <v>19086.84</v>
      </c>
      <c r="J64" s="59" t="s">
        <v>44</v>
      </c>
      <c r="K64" s="23"/>
      <c r="L64" s="39">
        <f>Assumptions!$C$155</f>
        <v>0.01</v>
      </c>
      <c r="M64" s="32" t="s">
        <v>45</v>
      </c>
      <c r="N64" s="30"/>
      <c r="O64" s="30"/>
      <c r="P64" s="30"/>
      <c r="Q64" s="33">
        <f>SUM(Q29:Q62)*L64</f>
        <v>5414.2030000000004</v>
      </c>
    </row>
    <row r="65" spans="1:17" ht="11.1" customHeight="1" x14ac:dyDescent="0.25">
      <c r="A65" s="59" t="s">
        <v>46</v>
      </c>
      <c r="B65" s="23"/>
      <c r="C65" s="30"/>
      <c r="D65" s="39">
        <f>Assumptions!$D$156</f>
        <v>0.17499999999999999</v>
      </c>
      <c r="E65" s="32" t="s">
        <v>47</v>
      </c>
      <c r="F65" s="30"/>
      <c r="G65" s="30"/>
      <c r="H65" s="33">
        <f>H25*D65</f>
        <v>262500</v>
      </c>
      <c r="J65" s="59" t="s">
        <v>46</v>
      </c>
      <c r="K65" s="23"/>
      <c r="L65" s="30"/>
      <c r="M65" s="39">
        <f>Assumptions!$D$156</f>
        <v>0.17499999999999999</v>
      </c>
      <c r="N65" s="32" t="s">
        <v>47</v>
      </c>
      <c r="O65" s="30"/>
      <c r="P65" s="30"/>
      <c r="Q65" s="33">
        <f>Q25*M65</f>
        <v>36750</v>
      </c>
    </row>
    <row r="66" spans="1:17" ht="11.1" customHeight="1" x14ac:dyDescent="0.25">
      <c r="A66" s="61" t="s">
        <v>48</v>
      </c>
      <c r="B66" s="28"/>
      <c r="C66" s="28"/>
      <c r="D66" s="28"/>
      <c r="E66" s="28"/>
      <c r="F66" s="28"/>
      <c r="G66" s="28"/>
      <c r="H66" s="38">
        <f>SUM(H29:H65)</f>
        <v>2253866.2017672462</v>
      </c>
      <c r="J66" s="61" t="s">
        <v>48</v>
      </c>
      <c r="K66" s="28"/>
      <c r="L66" s="28"/>
      <c r="M66" s="28"/>
      <c r="N66" s="28"/>
      <c r="O66" s="28"/>
      <c r="P66" s="28"/>
      <c r="Q66" s="38">
        <f>SUM(Q29:Q65)</f>
        <v>601440.26563514513</v>
      </c>
    </row>
    <row r="67" spans="1:17" ht="11.1" customHeight="1" x14ac:dyDescent="0.25">
      <c r="A67" s="75"/>
      <c r="B67" s="30"/>
      <c r="C67" s="30"/>
      <c r="D67" s="30"/>
      <c r="E67" s="30"/>
      <c r="F67" s="30"/>
      <c r="G67" s="30"/>
      <c r="H67" s="76"/>
      <c r="J67" s="75"/>
      <c r="K67" s="30"/>
      <c r="L67" s="30"/>
      <c r="M67" s="30"/>
      <c r="N67" s="30"/>
      <c r="O67" s="30"/>
      <c r="P67" s="30"/>
      <c r="Q67" s="76"/>
    </row>
    <row r="68" spans="1:17" ht="11.1" customHeight="1" x14ac:dyDescent="0.25">
      <c r="A68" s="77" t="s">
        <v>49</v>
      </c>
      <c r="B68" s="42"/>
      <c r="C68" s="42"/>
      <c r="D68" s="42"/>
      <c r="E68" s="42"/>
      <c r="F68" s="42"/>
      <c r="G68" s="42"/>
      <c r="H68" s="43">
        <f>H25-H66</f>
        <v>-753866.20176724624</v>
      </c>
      <c r="J68" s="77" t="s">
        <v>49</v>
      </c>
      <c r="K68" s="42"/>
      <c r="L68" s="42"/>
      <c r="M68" s="42"/>
      <c r="N68" s="42"/>
      <c r="O68" s="42"/>
      <c r="P68" s="42"/>
      <c r="Q68" s="43">
        <f>Q25-Q66</f>
        <v>-391440.26563514513</v>
      </c>
    </row>
    <row r="69" spans="1:17" ht="11.1" customHeight="1" x14ac:dyDescent="0.25">
      <c r="A69" s="77" t="s">
        <v>50</v>
      </c>
      <c r="B69" s="42"/>
      <c r="C69" s="42"/>
      <c r="D69" s="42"/>
      <c r="E69" s="42"/>
      <c r="F69" s="42"/>
      <c r="G69" s="42"/>
      <c r="H69" s="78">
        <f>H68/E9</f>
        <v>-753.86620176724625</v>
      </c>
      <c r="J69" s="77" t="s">
        <v>50</v>
      </c>
      <c r="K69" s="42"/>
      <c r="L69" s="42"/>
      <c r="M69" s="42"/>
      <c r="N69" s="42"/>
      <c r="O69" s="42"/>
      <c r="P69" s="42"/>
      <c r="Q69" s="78">
        <f>Q68/N9</f>
        <v>-1304.8008854504837</v>
      </c>
    </row>
    <row r="70" spans="1:17" ht="11.1" customHeight="1" x14ac:dyDescent="0.25"/>
    <row r="71" spans="1:17" ht="11.1" customHeight="1" x14ac:dyDescent="0.3">
      <c r="A71" s="274"/>
      <c r="B71" s="274"/>
      <c r="C71" s="20"/>
      <c r="D71" s="21"/>
      <c r="E71" s="20"/>
      <c r="F71" s="20"/>
      <c r="G71" s="20"/>
      <c r="H71" s="20"/>
      <c r="J71" s="274"/>
      <c r="K71" s="274"/>
      <c r="L71" s="20"/>
      <c r="M71" s="21"/>
      <c r="N71" s="20"/>
      <c r="O71" s="20"/>
      <c r="P71" s="20"/>
      <c r="Q71" s="20"/>
    </row>
    <row r="72" spans="1:17" ht="11.1" customHeight="1" x14ac:dyDescent="0.25">
      <c r="A72" s="274"/>
      <c r="B72" s="274"/>
      <c r="C72" s="11"/>
      <c r="D72" s="278" t="s">
        <v>23</v>
      </c>
      <c r="E72" s="278"/>
      <c r="F72" s="279" t="s">
        <v>117</v>
      </c>
      <c r="G72" s="279"/>
      <c r="H72" s="279"/>
      <c r="J72" s="274"/>
      <c r="K72" s="274"/>
      <c r="L72" s="11"/>
      <c r="M72" s="278" t="s">
        <v>23</v>
      </c>
      <c r="N72" s="278"/>
      <c r="O72" s="279" t="s">
        <v>117</v>
      </c>
      <c r="P72" s="279"/>
      <c r="Q72" s="279"/>
    </row>
    <row r="73" spans="1:17" ht="11.1" customHeight="1" x14ac:dyDescent="0.25">
      <c r="A73" s="274"/>
      <c r="B73" s="274"/>
      <c r="C73" s="11"/>
      <c r="D73" s="278"/>
      <c r="E73" s="278"/>
      <c r="F73" s="279"/>
      <c r="G73" s="279"/>
      <c r="H73" s="279"/>
      <c r="J73" s="274"/>
      <c r="K73" s="274"/>
      <c r="L73" s="11"/>
      <c r="M73" s="278"/>
      <c r="N73" s="278"/>
      <c r="O73" s="279"/>
      <c r="P73" s="279"/>
      <c r="Q73" s="279"/>
    </row>
    <row r="74" spans="1:17" ht="11.1" customHeight="1" x14ac:dyDescent="0.25">
      <c r="A74" s="274"/>
      <c r="B74" s="274"/>
      <c r="C74" s="11"/>
      <c r="D74" s="278"/>
      <c r="E74" s="278"/>
      <c r="F74" s="279"/>
      <c r="G74" s="279"/>
      <c r="H74" s="279"/>
      <c r="J74" s="274"/>
      <c r="K74" s="274"/>
      <c r="L74" s="11"/>
      <c r="M74" s="278"/>
      <c r="N74" s="278"/>
      <c r="O74" s="279"/>
      <c r="P74" s="279"/>
      <c r="Q74" s="279"/>
    </row>
    <row r="75" spans="1:17" ht="11.1" customHeight="1" x14ac:dyDescent="0.25">
      <c r="A75" s="274"/>
      <c r="B75" s="274"/>
      <c r="C75" s="11"/>
      <c r="D75" s="11"/>
      <c r="E75" s="11"/>
      <c r="F75" s="11"/>
      <c r="G75" s="11"/>
      <c r="H75" s="11"/>
      <c r="J75" s="274"/>
      <c r="K75" s="274"/>
      <c r="L75" s="11"/>
      <c r="M75" s="11"/>
      <c r="N75" s="11"/>
      <c r="O75" s="11"/>
      <c r="P75" s="11"/>
      <c r="Q75" s="11"/>
    </row>
    <row r="76" spans="1:17" ht="11.1" customHeight="1" x14ac:dyDescent="0.25">
      <c r="A76" s="22" t="s">
        <v>100</v>
      </c>
      <c r="B76" s="22"/>
      <c r="C76" s="23"/>
      <c r="D76" s="23"/>
      <c r="E76" s="79" t="str">
        <f>Assumptions!$G$124</f>
        <v>Car Showroom</v>
      </c>
      <c r="F76" s="49"/>
      <c r="G76" s="80"/>
      <c r="H76" s="50"/>
      <c r="J76" s="22" t="s">
        <v>100</v>
      </c>
      <c r="K76" s="22"/>
      <c r="L76" s="23"/>
      <c r="M76" s="23"/>
      <c r="N76" s="79" t="s">
        <v>168</v>
      </c>
      <c r="O76" s="49"/>
      <c r="P76" s="80"/>
      <c r="Q76" s="50"/>
    </row>
    <row r="77" spans="1:17" ht="11.1" customHeight="1" x14ac:dyDescent="0.25">
      <c r="A77" s="22" t="s">
        <v>0</v>
      </c>
      <c r="B77" s="23"/>
      <c r="C77" s="23"/>
      <c r="D77" s="23"/>
      <c r="E77" s="79" t="s">
        <v>135</v>
      </c>
      <c r="F77" s="49"/>
      <c r="G77" s="49"/>
      <c r="H77" s="51"/>
      <c r="J77" s="22" t="s">
        <v>0</v>
      </c>
      <c r="K77" s="23"/>
      <c r="L77" s="23"/>
      <c r="M77" s="23"/>
      <c r="N77" s="79" t="s">
        <v>135</v>
      </c>
      <c r="O77" s="49"/>
      <c r="P77" s="49"/>
      <c r="Q77" s="51"/>
    </row>
    <row r="78" spans="1:17" ht="11.1" customHeight="1" x14ac:dyDescent="0.25">
      <c r="A78" s="22" t="s">
        <v>1</v>
      </c>
      <c r="B78" s="22"/>
      <c r="C78" s="23"/>
      <c r="D78" s="23"/>
      <c r="E78" s="81" t="str">
        <f>Assumptions!$A$160</f>
        <v>Area Wide</v>
      </c>
      <c r="F78" s="82"/>
      <c r="G78" s="83"/>
      <c r="H78" s="84"/>
      <c r="J78" s="22" t="s">
        <v>1</v>
      </c>
      <c r="K78" s="22"/>
      <c r="L78" s="23"/>
      <c r="M78" s="23"/>
      <c r="N78" s="81" t="str">
        <f>Assumptions!$A$160</f>
        <v>Area Wide</v>
      </c>
      <c r="O78" s="82"/>
      <c r="P78" s="83"/>
      <c r="Q78" s="84"/>
    </row>
    <row r="79" spans="1:17" ht="11.1" customHeight="1" x14ac:dyDescent="0.25">
      <c r="A79" s="22" t="s">
        <v>2</v>
      </c>
      <c r="B79" s="22"/>
      <c r="C79" s="10"/>
      <c r="D79" s="23"/>
      <c r="E79" s="55">
        <f>SUM(C113:C124)</f>
        <v>1000</v>
      </c>
      <c r="F79" s="23" t="s">
        <v>3</v>
      </c>
      <c r="G79" s="25"/>
      <c r="H79" s="25"/>
      <c r="J79" s="22" t="s">
        <v>2</v>
      </c>
      <c r="K79" s="22"/>
      <c r="L79" s="10"/>
      <c r="M79" s="23"/>
      <c r="N79" s="55">
        <f>SUM(L113:L124)</f>
        <v>300</v>
      </c>
      <c r="O79" s="23" t="s">
        <v>3</v>
      </c>
      <c r="P79" s="25"/>
      <c r="Q79" s="25"/>
    </row>
    <row r="80" spans="1:17" ht="11.1" customHeight="1" x14ac:dyDescent="0.25">
      <c r="A80" s="22"/>
      <c r="B80" s="23"/>
      <c r="C80" s="23"/>
      <c r="D80" s="56"/>
      <c r="E80" s="23"/>
      <c r="F80" s="25"/>
      <c r="G80" s="25"/>
      <c r="H80" s="25"/>
      <c r="J80" s="22"/>
      <c r="K80" s="23"/>
      <c r="L80" s="23"/>
      <c r="M80" s="56"/>
      <c r="N80" s="23"/>
      <c r="O80" s="25"/>
      <c r="P80" s="25"/>
      <c r="Q80" s="25"/>
    </row>
    <row r="81" spans="1:17" ht="11.1" customHeight="1" x14ac:dyDescent="0.25">
      <c r="A81" s="27" t="s">
        <v>4</v>
      </c>
      <c r="B81" s="28"/>
      <c r="C81" s="28"/>
      <c r="D81" s="28"/>
      <c r="E81" s="28"/>
      <c r="F81" s="28"/>
      <c r="G81" s="28"/>
      <c r="H81" s="29"/>
      <c r="J81" s="27" t="s">
        <v>4</v>
      </c>
      <c r="K81" s="28"/>
      <c r="L81" s="28"/>
      <c r="M81" s="28"/>
      <c r="N81" s="28"/>
      <c r="O81" s="28"/>
      <c r="P81" s="28"/>
      <c r="Q81" s="29"/>
    </row>
    <row r="82" spans="1:17" ht="11.1" customHeight="1" x14ac:dyDescent="0.25">
      <c r="A82" s="57" t="s">
        <v>5</v>
      </c>
      <c r="B82" s="58" t="s">
        <v>6</v>
      </c>
      <c r="C82" s="31"/>
      <c r="D82" s="32" t="s">
        <v>7</v>
      </c>
      <c r="E82" s="24">
        <f>Assumptions!$C$132</f>
        <v>700</v>
      </c>
      <c r="F82" s="32" t="s">
        <v>8</v>
      </c>
      <c r="G82" s="30"/>
      <c r="H82" s="33">
        <f t="shared" ref="H82:H93" si="10">C82*E82</f>
        <v>0</v>
      </c>
      <c r="J82" s="57" t="s">
        <v>5</v>
      </c>
      <c r="K82" s="58" t="s">
        <v>6</v>
      </c>
      <c r="L82" s="31"/>
      <c r="M82" s="32" t="s">
        <v>7</v>
      </c>
      <c r="N82" s="24">
        <f>Assumptions!$C$132</f>
        <v>700</v>
      </c>
      <c r="O82" s="32" t="s">
        <v>8</v>
      </c>
      <c r="P82" s="30"/>
      <c r="Q82" s="33">
        <f t="shared" ref="Q82:Q93" si="11">L82*N82</f>
        <v>0</v>
      </c>
    </row>
    <row r="83" spans="1:17" ht="11.1" customHeight="1" x14ac:dyDescent="0.25">
      <c r="A83" s="57" t="s">
        <v>9</v>
      </c>
      <c r="B83" s="58" t="s">
        <v>10</v>
      </c>
      <c r="C83" s="31"/>
      <c r="D83" s="32" t="s">
        <v>7</v>
      </c>
      <c r="E83" s="24">
        <f>Assumptions!$C$133</f>
        <v>1400</v>
      </c>
      <c r="F83" s="32" t="s">
        <v>8</v>
      </c>
      <c r="G83" s="30"/>
      <c r="H83" s="33">
        <f t="shared" si="10"/>
        <v>0</v>
      </c>
      <c r="J83" s="57" t="s">
        <v>9</v>
      </c>
      <c r="K83" s="58" t="s">
        <v>10</v>
      </c>
      <c r="L83" s="31"/>
      <c r="M83" s="32" t="s">
        <v>7</v>
      </c>
      <c r="N83" s="24">
        <f>Assumptions!$C$133</f>
        <v>1400</v>
      </c>
      <c r="O83" s="32" t="s">
        <v>8</v>
      </c>
      <c r="P83" s="30"/>
      <c r="Q83" s="33">
        <f t="shared" si="11"/>
        <v>0</v>
      </c>
    </row>
    <row r="84" spans="1:17" ht="11.1" customHeight="1" x14ac:dyDescent="0.25">
      <c r="A84" s="57" t="s">
        <v>11</v>
      </c>
      <c r="B84" s="58" t="s">
        <v>12</v>
      </c>
      <c r="C84" s="31"/>
      <c r="D84" s="32" t="s">
        <v>7</v>
      </c>
      <c r="E84" s="24">
        <f>Assumptions!$C$134</f>
        <v>2750</v>
      </c>
      <c r="F84" s="32" t="s">
        <v>8</v>
      </c>
      <c r="G84" s="30"/>
      <c r="H84" s="33">
        <f t="shared" si="10"/>
        <v>0</v>
      </c>
      <c r="J84" s="57" t="s">
        <v>11</v>
      </c>
      <c r="K84" s="58" t="s">
        <v>12</v>
      </c>
      <c r="L84" s="31"/>
      <c r="M84" s="32" t="s">
        <v>7</v>
      </c>
      <c r="N84" s="24">
        <f>Assumptions!$C$134</f>
        <v>2750</v>
      </c>
      <c r="O84" s="32" t="s">
        <v>8</v>
      </c>
      <c r="P84" s="30"/>
      <c r="Q84" s="33">
        <f t="shared" si="11"/>
        <v>0</v>
      </c>
    </row>
    <row r="85" spans="1:17" ht="11.1" customHeight="1" x14ac:dyDescent="0.25">
      <c r="A85" s="57" t="s">
        <v>13</v>
      </c>
      <c r="B85" s="58" t="s">
        <v>14</v>
      </c>
      <c r="C85" s="31"/>
      <c r="D85" s="32" t="s">
        <v>7</v>
      </c>
      <c r="E85" s="24">
        <f>Assumptions!$C$135</f>
        <v>1800</v>
      </c>
      <c r="F85" s="32" t="s">
        <v>8</v>
      </c>
      <c r="G85" s="30"/>
      <c r="H85" s="33">
        <f t="shared" si="10"/>
        <v>0</v>
      </c>
      <c r="J85" s="57" t="s">
        <v>13</v>
      </c>
      <c r="K85" s="58" t="s">
        <v>14</v>
      </c>
      <c r="L85" s="31"/>
      <c r="M85" s="32" t="s">
        <v>7</v>
      </c>
      <c r="N85" s="24">
        <f>Assumptions!$C$135</f>
        <v>1800</v>
      </c>
      <c r="O85" s="32" t="s">
        <v>8</v>
      </c>
      <c r="P85" s="30"/>
      <c r="Q85" s="33">
        <f t="shared" si="11"/>
        <v>0</v>
      </c>
    </row>
    <row r="86" spans="1:17" ht="11.1" customHeight="1" x14ac:dyDescent="0.25">
      <c r="A86" s="57" t="s">
        <v>15</v>
      </c>
      <c r="B86" s="58" t="s">
        <v>16</v>
      </c>
      <c r="C86" s="24"/>
      <c r="D86" s="32" t="s">
        <v>7</v>
      </c>
      <c r="E86" s="24">
        <f>Assumptions!$C$136</f>
        <v>1291</v>
      </c>
      <c r="F86" s="32" t="s">
        <v>8</v>
      </c>
      <c r="G86" s="30"/>
      <c r="H86" s="33">
        <f t="shared" si="10"/>
        <v>0</v>
      </c>
      <c r="J86" s="57" t="s">
        <v>15</v>
      </c>
      <c r="K86" s="58" t="s">
        <v>16</v>
      </c>
      <c r="L86" s="24"/>
      <c r="M86" s="32" t="s">
        <v>7</v>
      </c>
      <c r="N86" s="24">
        <f>Assumptions!$C$136</f>
        <v>1291</v>
      </c>
      <c r="O86" s="32" t="s">
        <v>8</v>
      </c>
      <c r="P86" s="30"/>
      <c r="Q86" s="33">
        <f t="shared" si="11"/>
        <v>0</v>
      </c>
    </row>
    <row r="87" spans="1:17" ht="11.1" customHeight="1" x14ac:dyDescent="0.25">
      <c r="A87" s="59" t="s">
        <v>17</v>
      </c>
      <c r="B87" s="58" t="s">
        <v>18</v>
      </c>
      <c r="C87" s="24"/>
      <c r="D87" s="32" t="s">
        <v>7</v>
      </c>
      <c r="E87" s="24">
        <f>Assumptions!$C$137</f>
        <v>2500</v>
      </c>
      <c r="F87" s="32" t="s">
        <v>8</v>
      </c>
      <c r="G87" s="30"/>
      <c r="H87" s="33">
        <f t="shared" si="10"/>
        <v>0</v>
      </c>
      <c r="J87" s="59" t="s">
        <v>17</v>
      </c>
      <c r="K87" s="58" t="s">
        <v>18</v>
      </c>
      <c r="L87" s="24"/>
      <c r="M87" s="32" t="s">
        <v>7</v>
      </c>
      <c r="N87" s="24">
        <f>Assumptions!$C$137</f>
        <v>2500</v>
      </c>
      <c r="O87" s="32" t="s">
        <v>8</v>
      </c>
      <c r="P87" s="30"/>
      <c r="Q87" s="33">
        <f t="shared" si="11"/>
        <v>0</v>
      </c>
    </row>
    <row r="88" spans="1:17" ht="11.1" customHeight="1" x14ac:dyDescent="0.25">
      <c r="A88" s="59" t="s">
        <v>19</v>
      </c>
      <c r="B88" s="58" t="s">
        <v>20</v>
      </c>
      <c r="C88" s="24"/>
      <c r="D88" s="32" t="s">
        <v>7</v>
      </c>
      <c r="E88" s="24">
        <f>Assumptions!$C$138</f>
        <v>1077</v>
      </c>
      <c r="F88" s="32" t="s">
        <v>8</v>
      </c>
      <c r="G88" s="30"/>
      <c r="H88" s="33">
        <f t="shared" si="10"/>
        <v>0</v>
      </c>
      <c r="J88" s="59" t="s">
        <v>19</v>
      </c>
      <c r="K88" s="58" t="s">
        <v>20</v>
      </c>
      <c r="L88" s="24"/>
      <c r="M88" s="32" t="s">
        <v>7</v>
      </c>
      <c r="N88" s="24">
        <f>Assumptions!$C$138</f>
        <v>1077</v>
      </c>
      <c r="O88" s="32" t="s">
        <v>8</v>
      </c>
      <c r="P88" s="30"/>
      <c r="Q88" s="33">
        <f t="shared" si="11"/>
        <v>0</v>
      </c>
    </row>
    <row r="89" spans="1:17" ht="11.1" customHeight="1" x14ac:dyDescent="0.25">
      <c r="A89" s="57" t="s">
        <v>21</v>
      </c>
      <c r="B89" s="58" t="s">
        <v>22</v>
      </c>
      <c r="C89" s="40"/>
      <c r="D89" s="32" t="s">
        <v>7</v>
      </c>
      <c r="E89" s="24">
        <f>Assumptions!$C$139</f>
        <v>1350</v>
      </c>
      <c r="F89" s="32" t="s">
        <v>8</v>
      </c>
      <c r="H89" s="33">
        <f t="shared" si="10"/>
        <v>0</v>
      </c>
      <c r="J89" s="57" t="s">
        <v>21</v>
      </c>
      <c r="K89" s="58" t="s">
        <v>22</v>
      </c>
      <c r="L89" s="40"/>
      <c r="M89" s="32" t="s">
        <v>7</v>
      </c>
      <c r="N89" s="24">
        <f>Assumptions!$C$139</f>
        <v>1350</v>
      </c>
      <c r="O89" s="32" t="s">
        <v>8</v>
      </c>
      <c r="Q89" s="33">
        <f t="shared" si="11"/>
        <v>0</v>
      </c>
    </row>
    <row r="90" spans="1:17" ht="11.1" customHeight="1" x14ac:dyDescent="0.25">
      <c r="A90" s="57" t="s">
        <v>52</v>
      </c>
      <c r="B90" s="58"/>
      <c r="C90" s="31"/>
      <c r="D90" s="32" t="s">
        <v>25</v>
      </c>
      <c r="E90" s="24">
        <f>Assumptions!$C$140</f>
        <v>400</v>
      </c>
      <c r="F90" s="32" t="s">
        <v>8</v>
      </c>
      <c r="G90" s="30"/>
      <c r="H90" s="33">
        <f t="shared" si="10"/>
        <v>0</v>
      </c>
      <c r="J90" s="57" t="s">
        <v>52</v>
      </c>
      <c r="K90" s="58"/>
      <c r="L90" s="31"/>
      <c r="M90" s="32" t="s">
        <v>25</v>
      </c>
      <c r="N90" s="24">
        <f>Assumptions!$C$140</f>
        <v>400</v>
      </c>
      <c r="O90" s="32" t="s">
        <v>8</v>
      </c>
      <c r="P90" s="30"/>
      <c r="Q90" s="33">
        <f t="shared" si="11"/>
        <v>0</v>
      </c>
    </row>
    <row r="91" spans="1:17" ht="11.1" customHeight="1" x14ac:dyDescent="0.25">
      <c r="A91" s="57" t="s">
        <v>23</v>
      </c>
      <c r="B91" s="86" t="str">
        <f>Assumptions!$B$124</f>
        <v>Car Sales</v>
      </c>
      <c r="C91" s="31">
        <f>Assumptions!$C$124</f>
        <v>1000</v>
      </c>
      <c r="D91" s="32" t="s">
        <v>25</v>
      </c>
      <c r="E91" s="24">
        <f>Assumptions!$C$141</f>
        <v>1500</v>
      </c>
      <c r="F91" s="32" t="s">
        <v>8</v>
      </c>
      <c r="G91" s="30"/>
      <c r="H91" s="33">
        <f t="shared" si="10"/>
        <v>1500000</v>
      </c>
      <c r="J91" s="57" t="s">
        <v>23</v>
      </c>
      <c r="K91" s="86" t="str">
        <f>Assumptions!$B$124</f>
        <v>Car Sales</v>
      </c>
      <c r="L91" s="31"/>
      <c r="M91" s="32" t="s">
        <v>25</v>
      </c>
      <c r="N91" s="24">
        <f>Assumptions!$C$141</f>
        <v>1500</v>
      </c>
      <c r="O91" s="32" t="s">
        <v>8</v>
      </c>
      <c r="P91" s="30"/>
      <c r="Q91" s="33">
        <f t="shared" si="11"/>
        <v>0</v>
      </c>
    </row>
    <row r="92" spans="1:17" ht="11.1" customHeight="1" x14ac:dyDescent="0.25">
      <c r="A92" s="57" t="s">
        <v>23</v>
      </c>
      <c r="B92" s="86" t="str">
        <f>Assumptions!$B$125</f>
        <v>Vehicle Repairs</v>
      </c>
      <c r="C92" s="31"/>
      <c r="D92" s="32" t="s">
        <v>25</v>
      </c>
      <c r="E92" s="24">
        <f>Assumptions!$C$142</f>
        <v>700</v>
      </c>
      <c r="F92" s="32" t="s">
        <v>8</v>
      </c>
      <c r="G92" s="30"/>
      <c r="H92" s="33">
        <f t="shared" si="10"/>
        <v>0</v>
      </c>
      <c r="J92" s="57" t="s">
        <v>23</v>
      </c>
      <c r="K92" s="86" t="str">
        <f>Assumptions!$B$125</f>
        <v>Vehicle Repairs</v>
      </c>
      <c r="L92" s="31">
        <f>Assumptions!C125</f>
        <v>300</v>
      </c>
      <c r="M92" s="32" t="s">
        <v>25</v>
      </c>
      <c r="N92" s="24">
        <f>Assumptions!$C$142</f>
        <v>700</v>
      </c>
      <c r="O92" s="32" t="s">
        <v>8</v>
      </c>
      <c r="P92" s="30"/>
      <c r="Q92" s="33">
        <f t="shared" si="11"/>
        <v>210000</v>
      </c>
    </row>
    <row r="93" spans="1:17" ht="11.1" customHeight="1" x14ac:dyDescent="0.25">
      <c r="A93" s="57" t="s">
        <v>23</v>
      </c>
      <c r="B93" s="86">
        <f>Assumptions!$B$126</f>
        <v>0</v>
      </c>
      <c r="C93" s="31"/>
      <c r="D93" s="32" t="s">
        <v>25</v>
      </c>
      <c r="E93" s="24">
        <f>Assumptions!$C$143</f>
        <v>0</v>
      </c>
      <c r="F93" s="32" t="s">
        <v>8</v>
      </c>
      <c r="G93" s="30"/>
      <c r="H93" s="33">
        <f t="shared" si="10"/>
        <v>0</v>
      </c>
      <c r="J93" s="57" t="s">
        <v>23</v>
      </c>
      <c r="K93" s="86">
        <f>Assumptions!$B$126</f>
        <v>0</v>
      </c>
      <c r="L93" s="31"/>
      <c r="M93" s="32" t="s">
        <v>25</v>
      </c>
      <c r="N93" s="24">
        <f>Assumptions!$C$143</f>
        <v>0</v>
      </c>
      <c r="O93" s="32" t="s">
        <v>8</v>
      </c>
      <c r="P93" s="30"/>
      <c r="Q93" s="33">
        <f t="shared" si="11"/>
        <v>0</v>
      </c>
    </row>
    <row r="94" spans="1:17" ht="11.1" customHeight="1" x14ac:dyDescent="0.25">
      <c r="A94" s="60"/>
      <c r="B94" s="34"/>
      <c r="C94" s="28"/>
      <c r="D94" s="28"/>
      <c r="E94" s="28"/>
      <c r="F94" s="28"/>
      <c r="G94" s="28"/>
      <c r="H94" s="35"/>
      <c r="J94" s="60"/>
      <c r="K94" s="34"/>
      <c r="L94" s="28"/>
      <c r="M94" s="28"/>
      <c r="N94" s="28"/>
      <c r="O94" s="28"/>
      <c r="P94" s="28"/>
      <c r="Q94" s="35"/>
    </row>
    <row r="95" spans="1:17" ht="11.1" customHeight="1" x14ac:dyDescent="0.25">
      <c r="A95" s="61" t="s">
        <v>4</v>
      </c>
      <c r="B95" s="28"/>
      <c r="C95" s="28"/>
      <c r="D95" s="28"/>
      <c r="E95" s="28"/>
      <c r="F95" s="28"/>
      <c r="G95" s="28"/>
      <c r="H95" s="38">
        <f>SUM(H82:H94)</f>
        <v>1500000</v>
      </c>
      <c r="J95" s="61" t="s">
        <v>4</v>
      </c>
      <c r="K95" s="28"/>
      <c r="L95" s="28"/>
      <c r="M95" s="28"/>
      <c r="N95" s="28"/>
      <c r="O95" s="28"/>
      <c r="P95" s="28"/>
      <c r="Q95" s="38">
        <f>SUM(Q82:Q94)</f>
        <v>210000</v>
      </c>
    </row>
    <row r="96" spans="1:17" ht="11.1" customHeight="1" x14ac:dyDescent="0.25">
      <c r="A96" s="62"/>
      <c r="B96" s="32"/>
      <c r="C96" s="63"/>
      <c r="D96" s="32"/>
      <c r="E96" s="30"/>
      <c r="F96" s="32"/>
      <c r="G96" s="30"/>
      <c r="H96" s="64"/>
      <c r="J96" s="62"/>
      <c r="K96" s="32"/>
      <c r="L96" s="63"/>
      <c r="M96" s="32"/>
      <c r="N96" s="30"/>
      <c r="O96" s="32"/>
      <c r="P96" s="30"/>
      <c r="Q96" s="64"/>
    </row>
    <row r="97" spans="1:17" ht="11.1" customHeight="1" x14ac:dyDescent="0.25">
      <c r="A97" s="61" t="s">
        <v>26</v>
      </c>
      <c r="B97" s="28"/>
      <c r="C97" s="28"/>
      <c r="D97" s="28"/>
      <c r="E97" s="28"/>
      <c r="F97" s="28"/>
      <c r="G97" s="28"/>
      <c r="H97" s="37"/>
      <c r="J97" s="61" t="s">
        <v>26</v>
      </c>
      <c r="K97" s="28"/>
      <c r="L97" s="28"/>
      <c r="M97" s="28"/>
      <c r="N97" s="28"/>
      <c r="O97" s="28"/>
      <c r="P97" s="28"/>
      <c r="Q97" s="37"/>
    </row>
    <row r="98" spans="1:17" ht="11.1" customHeight="1" x14ac:dyDescent="0.25">
      <c r="A98" s="65" t="s">
        <v>27</v>
      </c>
      <c r="B98" s="66" t="s">
        <v>28</v>
      </c>
      <c r="C98" s="63"/>
      <c r="D98" s="32"/>
      <c r="E98" s="30"/>
      <c r="F98" s="32"/>
      <c r="G98" s="30"/>
      <c r="H98" s="64"/>
      <c r="J98" s="65" t="s">
        <v>27</v>
      </c>
      <c r="K98" s="66" t="s">
        <v>28</v>
      </c>
      <c r="L98" s="63"/>
      <c r="M98" s="32"/>
      <c r="N98" s="30"/>
      <c r="O98" s="32"/>
      <c r="P98" s="30"/>
      <c r="Q98" s="64"/>
    </row>
    <row r="99" spans="1:17" ht="11.1" customHeight="1" x14ac:dyDescent="0.25">
      <c r="A99" s="57" t="s">
        <v>5</v>
      </c>
      <c r="B99" s="67">
        <f>Assumptions!$D$115</f>
        <v>2</v>
      </c>
      <c r="C99" s="31">
        <f>C82*B99</f>
        <v>0</v>
      </c>
      <c r="D99" s="32" t="s">
        <v>7</v>
      </c>
      <c r="E99" s="24"/>
      <c r="F99" s="32" t="s">
        <v>8</v>
      </c>
      <c r="G99" s="30"/>
      <c r="H99" s="33">
        <f t="shared" ref="H99:H110" si="12">C99*E99</f>
        <v>0</v>
      </c>
      <c r="J99" s="57" t="s">
        <v>5</v>
      </c>
      <c r="K99" s="67">
        <f>Assumptions!$D$115</f>
        <v>2</v>
      </c>
      <c r="L99" s="31">
        <f>L82*K99</f>
        <v>0</v>
      </c>
      <c r="M99" s="32" t="s">
        <v>7</v>
      </c>
      <c r="N99" s="24"/>
      <c r="O99" s="32" t="s">
        <v>8</v>
      </c>
      <c r="P99" s="30"/>
      <c r="Q99" s="33">
        <f t="shared" ref="Q99:Q110" si="13">L99*N99</f>
        <v>0</v>
      </c>
    </row>
    <row r="100" spans="1:17" ht="11.1" customHeight="1" x14ac:dyDescent="0.25">
      <c r="A100" s="57" t="s">
        <v>9</v>
      </c>
      <c r="B100" s="67">
        <f>Assumptions!$D$116</f>
        <v>2</v>
      </c>
      <c r="C100" s="31">
        <f t="shared" ref="C100:C110" si="14">C83*B100</f>
        <v>0</v>
      </c>
      <c r="D100" s="32" t="s">
        <v>7</v>
      </c>
      <c r="E100" s="24"/>
      <c r="F100" s="32" t="s">
        <v>8</v>
      </c>
      <c r="G100" s="30"/>
      <c r="H100" s="33">
        <f t="shared" si="12"/>
        <v>0</v>
      </c>
      <c r="J100" s="57" t="s">
        <v>9</v>
      </c>
      <c r="K100" s="67">
        <f>Assumptions!$D$116</f>
        <v>2</v>
      </c>
      <c r="L100" s="31">
        <f t="shared" ref="L100:L110" si="15">L83*K100</f>
        <v>0</v>
      </c>
      <c r="M100" s="32" t="s">
        <v>7</v>
      </c>
      <c r="N100" s="24"/>
      <c r="O100" s="32" t="s">
        <v>8</v>
      </c>
      <c r="P100" s="30"/>
      <c r="Q100" s="33">
        <f t="shared" si="13"/>
        <v>0</v>
      </c>
    </row>
    <row r="101" spans="1:17" ht="11.1" customHeight="1" x14ac:dyDescent="0.25">
      <c r="A101" s="57" t="s">
        <v>11</v>
      </c>
      <c r="B101" s="67">
        <f>Assumptions!$D$117</f>
        <v>3</v>
      </c>
      <c r="C101" s="31">
        <f t="shared" si="14"/>
        <v>0</v>
      </c>
      <c r="D101" s="32" t="s">
        <v>7</v>
      </c>
      <c r="E101" s="24"/>
      <c r="F101" s="32" t="s">
        <v>8</v>
      </c>
      <c r="G101" s="30"/>
      <c r="H101" s="33">
        <f t="shared" si="12"/>
        <v>0</v>
      </c>
      <c r="J101" s="57" t="s">
        <v>11</v>
      </c>
      <c r="K101" s="67">
        <f>Assumptions!$D$117</f>
        <v>3</v>
      </c>
      <c r="L101" s="31">
        <f t="shared" si="15"/>
        <v>0</v>
      </c>
      <c r="M101" s="32" t="s">
        <v>7</v>
      </c>
      <c r="N101" s="24"/>
      <c r="O101" s="32" t="s">
        <v>8</v>
      </c>
      <c r="P101" s="30"/>
      <c r="Q101" s="33">
        <f t="shared" si="13"/>
        <v>0</v>
      </c>
    </row>
    <row r="102" spans="1:17" ht="11.1" customHeight="1" x14ac:dyDescent="0.25">
      <c r="A102" s="57" t="s">
        <v>13</v>
      </c>
      <c r="B102" s="67">
        <f>Assumptions!$D$118</f>
        <v>1.5</v>
      </c>
      <c r="C102" s="31">
        <f t="shared" si="14"/>
        <v>0</v>
      </c>
      <c r="D102" s="32" t="s">
        <v>7</v>
      </c>
      <c r="E102" s="24"/>
      <c r="F102" s="32" t="s">
        <v>8</v>
      </c>
      <c r="G102" s="30"/>
      <c r="H102" s="33">
        <f t="shared" si="12"/>
        <v>0</v>
      </c>
      <c r="J102" s="57" t="s">
        <v>13</v>
      </c>
      <c r="K102" s="67">
        <f>Assumptions!$D$118</f>
        <v>1.5</v>
      </c>
      <c r="L102" s="31">
        <f t="shared" si="15"/>
        <v>0</v>
      </c>
      <c r="M102" s="32" t="s">
        <v>7</v>
      </c>
      <c r="N102" s="24"/>
      <c r="O102" s="32" t="s">
        <v>8</v>
      </c>
      <c r="P102" s="30"/>
      <c r="Q102" s="33">
        <f t="shared" si="13"/>
        <v>0</v>
      </c>
    </row>
    <row r="103" spans="1:17" ht="11.1" customHeight="1" x14ac:dyDescent="0.25">
      <c r="A103" s="57" t="s">
        <v>15</v>
      </c>
      <c r="B103" s="67">
        <f>Assumptions!$D$119</f>
        <v>1.5</v>
      </c>
      <c r="C103" s="31">
        <f t="shared" si="14"/>
        <v>0</v>
      </c>
      <c r="D103" s="32" t="s">
        <v>7</v>
      </c>
      <c r="E103" s="24"/>
      <c r="F103" s="32" t="s">
        <v>8</v>
      </c>
      <c r="G103" s="30"/>
      <c r="H103" s="33">
        <f t="shared" si="12"/>
        <v>0</v>
      </c>
      <c r="J103" s="57" t="s">
        <v>15</v>
      </c>
      <c r="K103" s="67">
        <f>Assumptions!$D$119</f>
        <v>1.5</v>
      </c>
      <c r="L103" s="31">
        <f t="shared" si="15"/>
        <v>0</v>
      </c>
      <c r="M103" s="32" t="s">
        <v>7</v>
      </c>
      <c r="N103" s="24"/>
      <c r="O103" s="32" t="s">
        <v>8</v>
      </c>
      <c r="P103" s="30"/>
      <c r="Q103" s="33">
        <f t="shared" si="13"/>
        <v>0</v>
      </c>
    </row>
    <row r="104" spans="1:17" ht="11.1" customHeight="1" x14ac:dyDescent="0.25">
      <c r="A104" s="59" t="s">
        <v>17</v>
      </c>
      <c r="B104" s="67">
        <f>Assumptions!$D$120</f>
        <v>2</v>
      </c>
      <c r="C104" s="31">
        <f t="shared" si="14"/>
        <v>0</v>
      </c>
      <c r="D104" s="32" t="s">
        <v>7</v>
      </c>
      <c r="E104" s="24"/>
      <c r="F104" s="32" t="s">
        <v>8</v>
      </c>
      <c r="G104" s="30"/>
      <c r="H104" s="33">
        <f t="shared" si="12"/>
        <v>0</v>
      </c>
      <c r="J104" s="59" t="s">
        <v>17</v>
      </c>
      <c r="K104" s="67">
        <f>Assumptions!$D$120</f>
        <v>2</v>
      </c>
      <c r="L104" s="31">
        <f t="shared" si="15"/>
        <v>0</v>
      </c>
      <c r="M104" s="32" t="s">
        <v>7</v>
      </c>
      <c r="N104" s="24"/>
      <c r="O104" s="32" t="s">
        <v>8</v>
      </c>
      <c r="P104" s="30"/>
      <c r="Q104" s="33">
        <f t="shared" si="13"/>
        <v>0</v>
      </c>
    </row>
    <row r="105" spans="1:17" ht="11.1" customHeight="1" x14ac:dyDescent="0.25">
      <c r="A105" s="59" t="s">
        <v>19</v>
      </c>
      <c r="B105" s="67">
        <f>Assumptions!$D$121</f>
        <v>1.5</v>
      </c>
      <c r="C105" s="31">
        <f t="shared" si="14"/>
        <v>0</v>
      </c>
      <c r="D105" s="32" t="s">
        <v>7</v>
      </c>
      <c r="E105" s="24"/>
      <c r="F105" s="32" t="s">
        <v>8</v>
      </c>
      <c r="G105" s="30"/>
      <c r="H105" s="33">
        <f t="shared" si="12"/>
        <v>0</v>
      </c>
      <c r="J105" s="59" t="s">
        <v>19</v>
      </c>
      <c r="K105" s="67">
        <f>Assumptions!$D$121</f>
        <v>1.5</v>
      </c>
      <c r="L105" s="31">
        <f t="shared" si="15"/>
        <v>0</v>
      </c>
      <c r="M105" s="32" t="s">
        <v>7</v>
      </c>
      <c r="N105" s="24"/>
      <c r="O105" s="32" t="s">
        <v>8</v>
      </c>
      <c r="P105" s="30"/>
      <c r="Q105" s="33">
        <f t="shared" si="13"/>
        <v>0</v>
      </c>
    </row>
    <row r="106" spans="1:17" ht="11.1" customHeight="1" x14ac:dyDescent="0.25">
      <c r="A106" s="57" t="s">
        <v>21</v>
      </c>
      <c r="B106" s="67">
        <f>Assumptions!$D$122</f>
        <v>3</v>
      </c>
      <c r="C106" s="31">
        <f t="shared" si="14"/>
        <v>0</v>
      </c>
      <c r="D106" s="32" t="s">
        <v>7</v>
      </c>
      <c r="E106" s="24"/>
      <c r="F106" s="32" t="s">
        <v>8</v>
      </c>
      <c r="H106" s="33">
        <f t="shared" si="12"/>
        <v>0</v>
      </c>
      <c r="J106" s="57" t="s">
        <v>21</v>
      </c>
      <c r="K106" s="67">
        <f>Assumptions!$D$122</f>
        <v>3</v>
      </c>
      <c r="L106" s="31">
        <f t="shared" si="15"/>
        <v>0</v>
      </c>
      <c r="M106" s="32" t="s">
        <v>7</v>
      </c>
      <c r="N106" s="24"/>
      <c r="O106" s="32" t="s">
        <v>8</v>
      </c>
      <c r="Q106" s="33">
        <f t="shared" si="13"/>
        <v>0</v>
      </c>
    </row>
    <row r="107" spans="1:17" ht="11.1" customHeight="1" x14ac:dyDescent="0.25">
      <c r="A107" s="68" t="s">
        <v>52</v>
      </c>
      <c r="B107" s="67">
        <f>Assumptions!$D$123</f>
        <v>2</v>
      </c>
      <c r="C107" s="31">
        <f t="shared" si="14"/>
        <v>0</v>
      </c>
      <c r="D107" s="32" t="s">
        <v>25</v>
      </c>
      <c r="E107" s="24"/>
      <c r="F107" s="32" t="s">
        <v>8</v>
      </c>
      <c r="G107" s="30"/>
      <c r="H107" s="33">
        <f t="shared" si="12"/>
        <v>0</v>
      </c>
      <c r="J107" s="68" t="s">
        <v>52</v>
      </c>
      <c r="K107" s="67">
        <f>Assumptions!$D$123</f>
        <v>2</v>
      </c>
      <c r="L107" s="31">
        <f t="shared" si="15"/>
        <v>0</v>
      </c>
      <c r="M107" s="32" t="s">
        <v>25</v>
      </c>
      <c r="N107" s="24"/>
      <c r="O107" s="32" t="s">
        <v>8</v>
      </c>
      <c r="P107" s="30"/>
      <c r="Q107" s="33">
        <f t="shared" si="13"/>
        <v>0</v>
      </c>
    </row>
    <row r="108" spans="1:17" ht="11.1" customHeight="1" x14ac:dyDescent="0.25">
      <c r="A108" s="68" t="str">
        <f>B91</f>
        <v>Car Sales</v>
      </c>
      <c r="B108" s="67">
        <f>Assumptions!$D$124</f>
        <v>2</v>
      </c>
      <c r="C108" s="31">
        <f t="shared" si="14"/>
        <v>2000</v>
      </c>
      <c r="D108" s="32" t="s">
        <v>25</v>
      </c>
      <c r="E108" s="40">
        <f>(Assumptions!D183+(Assumptions!D209-Assumptions!D183)*Assumptions!D215)/10000</f>
        <v>53.75</v>
      </c>
      <c r="F108" s="32" t="s">
        <v>8</v>
      </c>
      <c r="G108" s="30"/>
      <c r="H108" s="33">
        <f t="shared" si="12"/>
        <v>107500</v>
      </c>
      <c r="J108" s="68" t="str">
        <f>K91</f>
        <v>Car Sales</v>
      </c>
      <c r="K108" s="67">
        <f>Assumptions!$D$124</f>
        <v>2</v>
      </c>
      <c r="L108" s="31">
        <f t="shared" si="15"/>
        <v>0</v>
      </c>
      <c r="M108" s="32" t="s">
        <v>25</v>
      </c>
      <c r="N108" s="24"/>
      <c r="O108" s="32" t="s">
        <v>8</v>
      </c>
      <c r="P108" s="30"/>
      <c r="Q108" s="33">
        <f t="shared" si="13"/>
        <v>0</v>
      </c>
    </row>
    <row r="109" spans="1:17" ht="11.1" customHeight="1" x14ac:dyDescent="0.25">
      <c r="A109" s="68" t="str">
        <f>B92</f>
        <v>Vehicle Repairs</v>
      </c>
      <c r="B109" s="67">
        <f>Assumptions!$D$125</f>
        <v>2</v>
      </c>
      <c r="C109" s="31">
        <f t="shared" si="14"/>
        <v>0</v>
      </c>
      <c r="D109" s="32" t="s">
        <v>25</v>
      </c>
      <c r="E109" s="24"/>
      <c r="F109" s="32" t="s">
        <v>8</v>
      </c>
      <c r="G109" s="30"/>
      <c r="H109" s="33">
        <f t="shared" si="12"/>
        <v>0</v>
      </c>
      <c r="J109" s="68" t="str">
        <f>K92</f>
        <v>Vehicle Repairs</v>
      </c>
      <c r="K109" s="67">
        <f>Assumptions!$D$125</f>
        <v>2</v>
      </c>
      <c r="L109" s="31">
        <f t="shared" si="15"/>
        <v>600</v>
      </c>
      <c r="M109" s="32" t="s">
        <v>25</v>
      </c>
      <c r="N109" s="24">
        <f>(Assumptions!D183+(Assumptions!D212-Assumptions!D183)*Assumptions!D215)/10000</f>
        <v>42.5</v>
      </c>
      <c r="O109" s="32" t="s">
        <v>8</v>
      </c>
      <c r="P109" s="30"/>
      <c r="Q109" s="33">
        <f t="shared" si="13"/>
        <v>25500</v>
      </c>
    </row>
    <row r="110" spans="1:17" ht="11.1" customHeight="1" x14ac:dyDescent="0.25">
      <c r="A110" s="68">
        <f>B93</f>
        <v>0</v>
      </c>
      <c r="B110" s="67">
        <f>Assumptions!$D$126</f>
        <v>0</v>
      </c>
      <c r="C110" s="31">
        <f t="shared" si="14"/>
        <v>0</v>
      </c>
      <c r="D110" s="32" t="s">
        <v>25</v>
      </c>
      <c r="E110" s="24"/>
      <c r="F110" s="32" t="s">
        <v>8</v>
      </c>
      <c r="G110" s="30"/>
      <c r="H110" s="33">
        <f t="shared" si="12"/>
        <v>0</v>
      </c>
      <c r="J110" s="68">
        <f>K93</f>
        <v>0</v>
      </c>
      <c r="K110" s="67">
        <f>Assumptions!$D$126</f>
        <v>0</v>
      </c>
      <c r="L110" s="31">
        <f t="shared" si="15"/>
        <v>0</v>
      </c>
      <c r="M110" s="32" t="s">
        <v>25</v>
      </c>
      <c r="N110" s="24"/>
      <c r="O110" s="32" t="s">
        <v>8</v>
      </c>
      <c r="P110" s="30"/>
      <c r="Q110" s="33">
        <f t="shared" si="13"/>
        <v>0</v>
      </c>
    </row>
    <row r="111" spans="1:17" ht="11.1" customHeight="1" x14ac:dyDescent="0.25">
      <c r="A111" s="61" t="s">
        <v>29</v>
      </c>
      <c r="B111" s="34"/>
      <c r="C111" s="69"/>
      <c r="D111" s="34"/>
      <c r="E111" s="28" t="s">
        <v>126</v>
      </c>
      <c r="F111" s="34"/>
      <c r="G111" s="39">
        <f>IF(SUM(H99:H110)&lt;250000,1%,IF(SUM(H99:H110)&lt;500000,3%,IF(SUM(H99:H110)&gt;500000,4%)))</f>
        <v>0.01</v>
      </c>
      <c r="H111" s="70">
        <f>SUM(H99:H110)*G111</f>
        <v>1075</v>
      </c>
      <c r="J111" s="61" t="s">
        <v>29</v>
      </c>
      <c r="K111" s="34"/>
      <c r="L111" s="69"/>
      <c r="M111" s="34"/>
      <c r="N111" s="28" t="s">
        <v>126</v>
      </c>
      <c r="O111" s="34"/>
      <c r="P111" s="39">
        <f>IF(SUM(Q99:Q110)&lt;250000,1%,IF(SUM(Q99:Q110)&lt;500000,3%,IF(SUM(Q99:Q110)&gt;500000,4%)))</f>
        <v>0.01</v>
      </c>
      <c r="Q111" s="70">
        <f>SUM(Q99:Q110)*P111</f>
        <v>255</v>
      </c>
    </row>
    <row r="112" spans="1:17" ht="11.1" customHeight="1" x14ac:dyDescent="0.25">
      <c r="A112" s="65"/>
      <c r="B112" s="66" t="s">
        <v>30</v>
      </c>
      <c r="C112" s="63"/>
      <c r="D112" s="32"/>
      <c r="E112" s="30"/>
      <c r="F112" s="32"/>
      <c r="G112" s="30"/>
      <c r="H112" s="64"/>
      <c r="J112" s="65"/>
      <c r="K112" s="66" t="s">
        <v>30</v>
      </c>
      <c r="L112" s="63"/>
      <c r="M112" s="32"/>
      <c r="N112" s="30"/>
      <c r="O112" s="32"/>
      <c r="P112" s="30"/>
      <c r="Q112" s="64"/>
    </row>
    <row r="113" spans="1:17" ht="11.1" customHeight="1" x14ac:dyDescent="0.25">
      <c r="A113" s="57" t="s">
        <v>5</v>
      </c>
      <c r="B113" s="71">
        <f>Assumptions!$E$115</f>
        <v>1</v>
      </c>
      <c r="C113" s="31">
        <f>C82*B113</f>
        <v>0</v>
      </c>
      <c r="D113" s="32" t="s">
        <v>7</v>
      </c>
      <c r="E113" s="24">
        <f>Assumptions!$F$115</f>
        <v>782</v>
      </c>
      <c r="F113" s="32" t="s">
        <v>8</v>
      </c>
      <c r="G113" s="30"/>
      <c r="H113" s="33">
        <f>C113*E113</f>
        <v>0</v>
      </c>
      <c r="J113" s="57" t="s">
        <v>5</v>
      </c>
      <c r="K113" s="71">
        <f>Assumptions!$E$115</f>
        <v>1</v>
      </c>
      <c r="L113" s="31">
        <f>L82*K113</f>
        <v>0</v>
      </c>
      <c r="M113" s="32" t="s">
        <v>7</v>
      </c>
      <c r="N113" s="24">
        <f>Assumptions!$F$115</f>
        <v>782</v>
      </c>
      <c r="O113" s="32" t="s">
        <v>8</v>
      </c>
      <c r="P113" s="30"/>
      <c r="Q113" s="33">
        <f>L113*N113</f>
        <v>0</v>
      </c>
    </row>
    <row r="114" spans="1:17" ht="11.1" customHeight="1" x14ac:dyDescent="0.25">
      <c r="A114" s="57" t="s">
        <v>9</v>
      </c>
      <c r="B114" s="71">
        <f>Assumptions!$E$116</f>
        <v>1.2</v>
      </c>
      <c r="C114" s="31">
        <f t="shared" ref="C114:C123" si="16">C83*B114</f>
        <v>0</v>
      </c>
      <c r="D114" s="32" t="s">
        <v>7</v>
      </c>
      <c r="E114" s="24">
        <f>Assumptions!$F$116</f>
        <v>1624</v>
      </c>
      <c r="F114" s="32" t="s">
        <v>8</v>
      </c>
      <c r="G114" s="30"/>
      <c r="H114" s="33">
        <f t="shared" ref="H114:H124" si="17">C114*E114</f>
        <v>0</v>
      </c>
      <c r="J114" s="57" t="s">
        <v>9</v>
      </c>
      <c r="K114" s="71">
        <f>Assumptions!$E$116</f>
        <v>1.2</v>
      </c>
      <c r="L114" s="31">
        <f t="shared" ref="L114:L123" si="18">L83*K114</f>
        <v>0</v>
      </c>
      <c r="M114" s="32" t="s">
        <v>7</v>
      </c>
      <c r="N114" s="24">
        <f>Assumptions!$F$116</f>
        <v>1624</v>
      </c>
      <c r="O114" s="32" t="s">
        <v>8</v>
      </c>
      <c r="P114" s="30"/>
      <c r="Q114" s="33">
        <f t="shared" ref="Q114:Q124" si="19">L114*N114</f>
        <v>0</v>
      </c>
    </row>
    <row r="115" spans="1:17" ht="11.1" customHeight="1" x14ac:dyDescent="0.25">
      <c r="A115" s="57" t="s">
        <v>11</v>
      </c>
      <c r="B115" s="71">
        <f>Assumptions!$E$117</f>
        <v>1</v>
      </c>
      <c r="C115" s="31">
        <f t="shared" si="16"/>
        <v>0</v>
      </c>
      <c r="D115" s="32" t="s">
        <v>7</v>
      </c>
      <c r="E115" s="24">
        <f>Assumptions!$F$117</f>
        <v>1169</v>
      </c>
      <c r="F115" s="32" t="s">
        <v>8</v>
      </c>
      <c r="G115" s="30"/>
      <c r="H115" s="33">
        <f t="shared" si="17"/>
        <v>0</v>
      </c>
      <c r="J115" s="57" t="s">
        <v>11</v>
      </c>
      <c r="K115" s="71">
        <f>Assumptions!$E$117</f>
        <v>1</v>
      </c>
      <c r="L115" s="31">
        <f t="shared" si="18"/>
        <v>0</v>
      </c>
      <c r="M115" s="32" t="s">
        <v>7</v>
      </c>
      <c r="N115" s="24">
        <f>Assumptions!$F$117</f>
        <v>1169</v>
      </c>
      <c r="O115" s="32" t="s">
        <v>8</v>
      </c>
      <c r="P115" s="30"/>
      <c r="Q115" s="33">
        <f t="shared" si="19"/>
        <v>0</v>
      </c>
    </row>
    <row r="116" spans="1:17" ht="11.1" customHeight="1" x14ac:dyDescent="0.25">
      <c r="A116" s="57" t="s">
        <v>13</v>
      </c>
      <c r="B116" s="71">
        <f>Assumptions!$E$118</f>
        <v>1</v>
      </c>
      <c r="C116" s="31">
        <f t="shared" si="16"/>
        <v>0</v>
      </c>
      <c r="D116" s="32" t="s">
        <v>7</v>
      </c>
      <c r="E116" s="24">
        <f>Assumptions!$F$118</f>
        <v>1028</v>
      </c>
      <c r="F116" s="32" t="s">
        <v>8</v>
      </c>
      <c r="G116" s="30"/>
      <c r="H116" s="33">
        <f t="shared" si="17"/>
        <v>0</v>
      </c>
      <c r="J116" s="57" t="s">
        <v>13</v>
      </c>
      <c r="K116" s="71">
        <f>Assumptions!$E$118</f>
        <v>1</v>
      </c>
      <c r="L116" s="31">
        <f t="shared" si="18"/>
        <v>0</v>
      </c>
      <c r="M116" s="32" t="s">
        <v>7</v>
      </c>
      <c r="N116" s="24">
        <f>Assumptions!$F$118</f>
        <v>1028</v>
      </c>
      <c r="O116" s="32" t="s">
        <v>8</v>
      </c>
      <c r="P116" s="30"/>
      <c r="Q116" s="33">
        <f t="shared" si="19"/>
        <v>0</v>
      </c>
    </row>
    <row r="117" spans="1:17" ht="11.1" customHeight="1" x14ac:dyDescent="0.25">
      <c r="A117" s="57" t="s">
        <v>15</v>
      </c>
      <c r="B117" s="71">
        <f>Assumptions!$E$119</f>
        <v>1.2</v>
      </c>
      <c r="C117" s="31">
        <f t="shared" si="16"/>
        <v>0</v>
      </c>
      <c r="D117" s="32" t="s">
        <v>7</v>
      </c>
      <c r="E117" s="24">
        <f>Assumptions!$F$119</f>
        <v>1415</v>
      </c>
      <c r="F117" s="32" t="s">
        <v>8</v>
      </c>
      <c r="G117" s="30"/>
      <c r="H117" s="33">
        <f t="shared" si="17"/>
        <v>0</v>
      </c>
      <c r="J117" s="57" t="s">
        <v>15</v>
      </c>
      <c r="K117" s="71">
        <f>Assumptions!$E$119</f>
        <v>1.2</v>
      </c>
      <c r="L117" s="31">
        <f t="shared" si="18"/>
        <v>0</v>
      </c>
      <c r="M117" s="32" t="s">
        <v>7</v>
      </c>
      <c r="N117" s="24">
        <f>Assumptions!$F$119</f>
        <v>1415</v>
      </c>
      <c r="O117" s="32" t="s">
        <v>8</v>
      </c>
      <c r="P117" s="30"/>
      <c r="Q117" s="33">
        <f t="shared" si="19"/>
        <v>0</v>
      </c>
    </row>
    <row r="118" spans="1:17" ht="11.1" customHeight="1" x14ac:dyDescent="0.25">
      <c r="A118" s="59" t="s">
        <v>17</v>
      </c>
      <c r="B118" s="71">
        <f>Assumptions!$E$120</f>
        <v>1.2</v>
      </c>
      <c r="C118" s="31">
        <f t="shared" si="16"/>
        <v>0</v>
      </c>
      <c r="D118" s="32" t="s">
        <v>7</v>
      </c>
      <c r="E118" s="24">
        <f>Assumptions!$F$120</f>
        <v>1597</v>
      </c>
      <c r="F118" s="32" t="s">
        <v>8</v>
      </c>
      <c r="G118" s="30"/>
      <c r="H118" s="33">
        <f t="shared" si="17"/>
        <v>0</v>
      </c>
      <c r="J118" s="59" t="s">
        <v>17</v>
      </c>
      <c r="K118" s="71">
        <f>Assumptions!$E$120</f>
        <v>1.2</v>
      </c>
      <c r="L118" s="31">
        <f t="shared" si="18"/>
        <v>0</v>
      </c>
      <c r="M118" s="32" t="s">
        <v>7</v>
      </c>
      <c r="N118" s="24">
        <f>Assumptions!$F$120</f>
        <v>1597</v>
      </c>
      <c r="O118" s="32" t="s">
        <v>8</v>
      </c>
      <c r="P118" s="30"/>
      <c r="Q118" s="33">
        <f t="shared" si="19"/>
        <v>0</v>
      </c>
    </row>
    <row r="119" spans="1:17" ht="11.1" customHeight="1" x14ac:dyDescent="0.25">
      <c r="A119" s="59" t="s">
        <v>19</v>
      </c>
      <c r="B119" s="71">
        <f>Assumptions!$E$121</f>
        <v>1</v>
      </c>
      <c r="C119" s="31">
        <f t="shared" si="16"/>
        <v>0</v>
      </c>
      <c r="D119" s="32" t="s">
        <v>7</v>
      </c>
      <c r="E119" s="24">
        <f>Assumptions!$F$121</f>
        <v>2758</v>
      </c>
      <c r="F119" s="32" t="s">
        <v>8</v>
      </c>
      <c r="G119" s="30"/>
      <c r="H119" s="33">
        <f t="shared" si="17"/>
        <v>0</v>
      </c>
      <c r="J119" s="59" t="s">
        <v>19</v>
      </c>
      <c r="K119" s="71">
        <f>Assumptions!$E$121</f>
        <v>1</v>
      </c>
      <c r="L119" s="31">
        <f t="shared" si="18"/>
        <v>0</v>
      </c>
      <c r="M119" s="32" t="s">
        <v>7</v>
      </c>
      <c r="N119" s="24">
        <f>Assumptions!$F$121</f>
        <v>2758</v>
      </c>
      <c r="O119" s="32" t="s">
        <v>8</v>
      </c>
      <c r="P119" s="30"/>
      <c r="Q119" s="33">
        <f t="shared" si="19"/>
        <v>0</v>
      </c>
    </row>
    <row r="120" spans="1:17" ht="11.1" customHeight="1" x14ac:dyDescent="0.25">
      <c r="A120" s="57" t="s">
        <v>21</v>
      </c>
      <c r="B120" s="71">
        <f>Assumptions!$E$122</f>
        <v>1</v>
      </c>
      <c r="C120" s="31">
        <f t="shared" si="16"/>
        <v>0</v>
      </c>
      <c r="D120" s="32" t="s">
        <v>7</v>
      </c>
      <c r="E120" s="24">
        <f>Assumptions!$F$122</f>
        <v>1110</v>
      </c>
      <c r="F120" s="32" t="s">
        <v>8</v>
      </c>
      <c r="H120" s="33">
        <f t="shared" si="17"/>
        <v>0</v>
      </c>
      <c r="J120" s="57" t="s">
        <v>21</v>
      </c>
      <c r="K120" s="71">
        <f>Assumptions!$E$122</f>
        <v>1</v>
      </c>
      <c r="L120" s="31">
        <f t="shared" si="18"/>
        <v>0</v>
      </c>
      <c r="M120" s="32" t="s">
        <v>7</v>
      </c>
      <c r="N120" s="24">
        <f>Assumptions!$F$122</f>
        <v>1110</v>
      </c>
      <c r="O120" s="32" t="s">
        <v>8</v>
      </c>
      <c r="Q120" s="33">
        <f t="shared" si="19"/>
        <v>0</v>
      </c>
    </row>
    <row r="121" spans="1:17" ht="11.1" customHeight="1" x14ac:dyDescent="0.25">
      <c r="A121" s="59" t="s">
        <v>52</v>
      </c>
      <c r="B121" s="71">
        <f>Assumptions!$E$123</f>
        <v>1</v>
      </c>
      <c r="C121" s="31">
        <f t="shared" si="16"/>
        <v>0</v>
      </c>
      <c r="D121" s="32" t="s">
        <v>25</v>
      </c>
      <c r="E121" s="24">
        <f>Assumptions!$F$123</f>
        <v>830</v>
      </c>
      <c r="F121" s="32" t="s">
        <v>8</v>
      </c>
      <c r="G121" s="30"/>
      <c r="H121" s="33">
        <f t="shared" si="17"/>
        <v>0</v>
      </c>
      <c r="J121" s="59" t="s">
        <v>52</v>
      </c>
      <c r="K121" s="71">
        <f>Assumptions!$E$123</f>
        <v>1</v>
      </c>
      <c r="L121" s="31">
        <f t="shared" si="18"/>
        <v>0</v>
      </c>
      <c r="M121" s="32" t="s">
        <v>25</v>
      </c>
      <c r="N121" s="24">
        <f>Assumptions!$F$123</f>
        <v>830</v>
      </c>
      <c r="O121" s="32" t="s">
        <v>8</v>
      </c>
      <c r="P121" s="30"/>
      <c r="Q121" s="33">
        <f t="shared" si="19"/>
        <v>0</v>
      </c>
    </row>
    <row r="122" spans="1:17" ht="11.1" customHeight="1" x14ac:dyDescent="0.25">
      <c r="A122" s="59" t="str">
        <f>B91</f>
        <v>Car Sales</v>
      </c>
      <c r="B122" s="71">
        <f>Assumptions!$E$124</f>
        <v>1</v>
      </c>
      <c r="C122" s="31">
        <f t="shared" si="16"/>
        <v>1000</v>
      </c>
      <c r="D122" s="32" t="s">
        <v>25</v>
      </c>
      <c r="E122" s="24">
        <f>Assumptions!$F$124</f>
        <v>1614</v>
      </c>
      <c r="F122" s="32" t="s">
        <v>8</v>
      </c>
      <c r="G122" s="30"/>
      <c r="H122" s="33">
        <f t="shared" si="17"/>
        <v>1614000</v>
      </c>
      <c r="J122" s="59" t="str">
        <f>K91</f>
        <v>Car Sales</v>
      </c>
      <c r="K122" s="71">
        <f>Assumptions!$E$124</f>
        <v>1</v>
      </c>
      <c r="L122" s="31">
        <f t="shared" si="18"/>
        <v>0</v>
      </c>
      <c r="M122" s="32" t="s">
        <v>25</v>
      </c>
      <c r="N122" s="24">
        <f>Assumptions!$F$124</f>
        <v>1614</v>
      </c>
      <c r="O122" s="32" t="s">
        <v>8</v>
      </c>
      <c r="P122" s="30"/>
      <c r="Q122" s="33">
        <f t="shared" si="19"/>
        <v>0</v>
      </c>
    </row>
    <row r="123" spans="1:17" ht="11.1" customHeight="1" x14ac:dyDescent="0.25">
      <c r="A123" s="59" t="str">
        <f>B92</f>
        <v>Vehicle Repairs</v>
      </c>
      <c r="B123" s="71">
        <f>Assumptions!$E$125</f>
        <v>1</v>
      </c>
      <c r="C123" s="31">
        <f t="shared" si="16"/>
        <v>0</v>
      </c>
      <c r="D123" s="32" t="s">
        <v>25</v>
      </c>
      <c r="E123" s="24">
        <f>Assumptions!$F$125</f>
        <v>1546</v>
      </c>
      <c r="F123" s="32" t="s">
        <v>8</v>
      </c>
      <c r="G123" s="30"/>
      <c r="H123" s="33">
        <f t="shared" si="17"/>
        <v>0</v>
      </c>
      <c r="J123" s="59" t="str">
        <f>K92</f>
        <v>Vehicle Repairs</v>
      </c>
      <c r="K123" s="71">
        <f>Assumptions!$E$125</f>
        <v>1</v>
      </c>
      <c r="L123" s="31">
        <f t="shared" si="18"/>
        <v>300</v>
      </c>
      <c r="M123" s="32" t="s">
        <v>25</v>
      </c>
      <c r="N123" s="24">
        <f>Assumptions!$F$125</f>
        <v>1546</v>
      </c>
      <c r="O123" s="32" t="s">
        <v>8</v>
      </c>
      <c r="P123" s="30"/>
      <c r="Q123" s="33">
        <f t="shared" si="19"/>
        <v>463800</v>
      </c>
    </row>
    <row r="124" spans="1:17" ht="11.1" customHeight="1" x14ac:dyDescent="0.25">
      <c r="A124" s="59">
        <f>B93</f>
        <v>0</v>
      </c>
      <c r="B124" s="71">
        <f>Assumptions!$E$126</f>
        <v>0</v>
      </c>
      <c r="C124" s="31">
        <f>C93*B124</f>
        <v>0</v>
      </c>
      <c r="D124" s="32" t="s">
        <v>25</v>
      </c>
      <c r="E124" s="24">
        <f>Assumptions!$F$126</f>
        <v>0</v>
      </c>
      <c r="F124" s="32" t="s">
        <v>8</v>
      </c>
      <c r="G124" s="30"/>
      <c r="H124" s="33">
        <f t="shared" si="17"/>
        <v>0</v>
      </c>
      <c r="J124" s="59">
        <f>K93</f>
        <v>0</v>
      </c>
      <c r="K124" s="71">
        <f>Assumptions!$E$126</f>
        <v>0</v>
      </c>
      <c r="L124" s="31">
        <f>L93*K124</f>
        <v>0</v>
      </c>
      <c r="M124" s="32" t="s">
        <v>25</v>
      </c>
      <c r="N124" s="24">
        <f>Assumptions!$F$126</f>
        <v>0</v>
      </c>
      <c r="O124" s="32" t="s">
        <v>8</v>
      </c>
      <c r="P124" s="30"/>
      <c r="Q124" s="33">
        <f t="shared" si="19"/>
        <v>0</v>
      </c>
    </row>
    <row r="125" spans="1:17" ht="11.1" customHeight="1" x14ac:dyDescent="0.25">
      <c r="A125" s="72"/>
      <c r="B125" s="72"/>
      <c r="C125" s="72"/>
      <c r="D125" s="34"/>
      <c r="E125" s="72"/>
      <c r="F125" s="72"/>
      <c r="G125" s="72"/>
      <c r="H125" s="72"/>
      <c r="J125" s="72"/>
      <c r="K125" s="72"/>
      <c r="L125" s="72"/>
      <c r="M125" s="34"/>
      <c r="N125" s="72"/>
      <c r="O125" s="72"/>
      <c r="P125" s="72"/>
      <c r="Q125" s="72"/>
    </row>
    <row r="126" spans="1:17" ht="11.1" customHeight="1" x14ac:dyDescent="0.25">
      <c r="A126" s="59" t="s">
        <v>31</v>
      </c>
      <c r="B126" s="10"/>
      <c r="E126" s="73">
        <f>Assumptions!$E$147</f>
        <v>0</v>
      </c>
      <c r="F126" s="32" t="s">
        <v>32</v>
      </c>
      <c r="H126" s="33">
        <f>SUM(C113:C124)*E126</f>
        <v>0</v>
      </c>
      <c r="J126" s="59" t="s">
        <v>31</v>
      </c>
      <c r="K126" s="10"/>
      <c r="N126" s="73">
        <f>Assumptions!$E$147</f>
        <v>0</v>
      </c>
      <c r="O126" s="32" t="s">
        <v>32</v>
      </c>
      <c r="Q126" s="33">
        <f>SUM(L113:L124)*N126</f>
        <v>0</v>
      </c>
    </row>
    <row r="127" spans="1:17" ht="11.1" customHeight="1" x14ac:dyDescent="0.25">
      <c r="A127" s="59" t="s">
        <v>33</v>
      </c>
      <c r="B127" s="23"/>
      <c r="C127" s="30"/>
      <c r="D127" s="30"/>
      <c r="E127" s="85">
        <f>Assumptions!$E$148</f>
        <v>0.08</v>
      </c>
      <c r="F127" s="32" t="s">
        <v>34</v>
      </c>
      <c r="G127" s="30"/>
      <c r="H127" s="33">
        <f>SUM(H113:H124)*E127</f>
        <v>129120</v>
      </c>
      <c r="J127" s="59" t="s">
        <v>33</v>
      </c>
      <c r="K127" s="23"/>
      <c r="L127" s="30"/>
      <c r="M127" s="30"/>
      <c r="N127" s="85">
        <f>Assumptions!$E$148</f>
        <v>0.08</v>
      </c>
      <c r="O127" s="32" t="s">
        <v>34</v>
      </c>
      <c r="P127" s="30"/>
      <c r="Q127" s="33">
        <f>SUM(Q113:Q124)*N127</f>
        <v>37104</v>
      </c>
    </row>
    <row r="128" spans="1:17" ht="11.1" customHeight="1" x14ac:dyDescent="0.25">
      <c r="A128" s="59" t="s">
        <v>35</v>
      </c>
      <c r="B128" s="23"/>
      <c r="C128" s="30"/>
      <c r="D128" s="30"/>
      <c r="E128" s="85">
        <f>Assumptions!$E$149</f>
        <v>5.0000000000000001E-3</v>
      </c>
      <c r="F128" s="32" t="s">
        <v>36</v>
      </c>
      <c r="G128" s="30"/>
      <c r="H128" s="33">
        <f>H95*E128</f>
        <v>7500</v>
      </c>
      <c r="J128" s="59" t="s">
        <v>35</v>
      </c>
      <c r="K128" s="23"/>
      <c r="L128" s="30"/>
      <c r="M128" s="30"/>
      <c r="N128" s="85">
        <f>Assumptions!$E$149</f>
        <v>5.0000000000000001E-3</v>
      </c>
      <c r="O128" s="32" t="s">
        <v>36</v>
      </c>
      <c r="P128" s="30"/>
      <c r="Q128" s="33">
        <f>Q95*N128</f>
        <v>1050</v>
      </c>
    </row>
    <row r="129" spans="1:17" ht="11.1" customHeight="1" x14ac:dyDescent="0.25">
      <c r="A129" s="59" t="s">
        <v>37</v>
      </c>
      <c r="B129" s="23"/>
      <c r="C129" s="30"/>
      <c r="D129" s="30"/>
      <c r="E129" s="85">
        <f>Assumptions!$E$150</f>
        <v>6.0000000000000001E-3</v>
      </c>
      <c r="F129" s="32" t="s">
        <v>34</v>
      </c>
      <c r="G129" s="30"/>
      <c r="H129" s="33">
        <f>SUM(H113:H124)*E129</f>
        <v>9684</v>
      </c>
      <c r="J129" s="59" t="s">
        <v>37</v>
      </c>
      <c r="K129" s="23"/>
      <c r="L129" s="30"/>
      <c r="M129" s="30"/>
      <c r="N129" s="85">
        <f>Assumptions!$E$150</f>
        <v>6.0000000000000001E-3</v>
      </c>
      <c r="O129" s="32" t="s">
        <v>34</v>
      </c>
      <c r="P129" s="30"/>
      <c r="Q129" s="33">
        <f>SUM(Q113:Q124)*N129</f>
        <v>2782.8</v>
      </c>
    </row>
    <row r="130" spans="1:17" ht="11.1" customHeight="1" x14ac:dyDescent="0.25">
      <c r="A130" s="59" t="s">
        <v>38</v>
      </c>
      <c r="B130" s="23"/>
      <c r="C130" s="30"/>
      <c r="D130" s="30"/>
      <c r="E130" s="85">
        <f>Assumptions!$E$151</f>
        <v>0.01</v>
      </c>
      <c r="F130" s="32" t="s">
        <v>36</v>
      </c>
      <c r="G130" s="30"/>
      <c r="H130" s="33">
        <f>SUM(H82:H87)*E130+H89*E130</f>
        <v>0</v>
      </c>
      <c r="J130" s="59" t="s">
        <v>38</v>
      </c>
      <c r="K130" s="23"/>
      <c r="L130" s="30"/>
      <c r="M130" s="30"/>
      <c r="N130" s="85">
        <f>Assumptions!$E$151</f>
        <v>0.01</v>
      </c>
      <c r="O130" s="32" t="s">
        <v>36</v>
      </c>
      <c r="P130" s="30"/>
      <c r="Q130" s="33">
        <f>SUM(Q82:Q87)*N130+Q89*N130</f>
        <v>0</v>
      </c>
    </row>
    <row r="131" spans="1:17" ht="11.1" customHeight="1" x14ac:dyDescent="0.25">
      <c r="A131" s="59" t="s">
        <v>39</v>
      </c>
      <c r="B131" s="23"/>
      <c r="C131" s="41"/>
      <c r="D131" s="30"/>
      <c r="E131" s="85">
        <f>Assumptions!$E$152</f>
        <v>0.05</v>
      </c>
      <c r="F131" s="32" t="s">
        <v>34</v>
      </c>
      <c r="G131" s="30"/>
      <c r="H131" s="33">
        <f>SUM(H113:H124)*E131</f>
        <v>80700</v>
      </c>
      <c r="J131" s="59" t="s">
        <v>39</v>
      </c>
      <c r="K131" s="23"/>
      <c r="L131" s="41"/>
      <c r="M131" s="30"/>
      <c r="N131" s="85">
        <f>Assumptions!$E$152</f>
        <v>0.05</v>
      </c>
      <c r="O131" s="32" t="s">
        <v>34</v>
      </c>
      <c r="P131" s="30"/>
      <c r="Q131" s="33">
        <f>SUM(Q113:Q124)*N131</f>
        <v>23190</v>
      </c>
    </row>
    <row r="132" spans="1:17" ht="11.1" customHeight="1" x14ac:dyDescent="0.25">
      <c r="A132" s="59" t="s">
        <v>40</v>
      </c>
      <c r="B132" s="10"/>
      <c r="E132" s="40">
        <f>Assumptions!$E$153</f>
        <v>10</v>
      </c>
      <c r="F132" s="32" t="s">
        <v>133</v>
      </c>
      <c r="H132" s="36">
        <f>C92*E132</f>
        <v>0</v>
      </c>
      <c r="J132" s="59" t="s">
        <v>40</v>
      </c>
      <c r="K132" s="10"/>
      <c r="N132" s="40">
        <f>Assumptions!$E$153</f>
        <v>10</v>
      </c>
      <c r="O132" s="32" t="s">
        <v>133</v>
      </c>
      <c r="Q132" s="36">
        <f>L92*N132</f>
        <v>3000</v>
      </c>
    </row>
    <row r="133" spans="1:17" ht="11.1" customHeight="1" x14ac:dyDescent="0.25">
      <c r="A133" s="59" t="s">
        <v>42</v>
      </c>
      <c r="B133" s="23"/>
      <c r="C133" s="39">
        <f>Assumptions!$C$154</f>
        <v>0.05</v>
      </c>
      <c r="D133" s="31">
        <f>Assumptions!$D$154</f>
        <v>12</v>
      </c>
      <c r="E133" s="74" t="s">
        <v>43</v>
      </c>
      <c r="F133" s="24">
        <f>Assumptions!$G$154</f>
        <v>3</v>
      </c>
      <c r="G133" s="74" t="s">
        <v>88</v>
      </c>
      <c r="H133" s="33">
        <f>(((SUM(H99:H111)*POWER((1+C133/12),((D133+F133)/12)*12))-SUM(H99:H111))   +     ((((SUM(H113:H132)*POWER((1+C133/12),((D133+F133)/12)*12))-SUM(H113:H132))*0.5)))</f>
        <v>66227.532214726962</v>
      </c>
      <c r="J133" s="59" t="s">
        <v>42</v>
      </c>
      <c r="K133" s="23"/>
      <c r="L133" s="39">
        <f>Assumptions!$C$154</f>
        <v>0.05</v>
      </c>
      <c r="M133" s="31">
        <f>Assumptions!$D$154</f>
        <v>12</v>
      </c>
      <c r="N133" s="74" t="s">
        <v>43</v>
      </c>
      <c r="O133" s="24">
        <f>Assumptions!$G$154</f>
        <v>3</v>
      </c>
      <c r="P133" s="74" t="s">
        <v>88</v>
      </c>
      <c r="Q133" s="33">
        <f>(((SUM(Q99:Q111)*POWER((1+L133/12),((M133+O133)/12)*12))-SUM(Q99:Q111))   +     ((((SUM(Q113:Q132)*POWER((1+L133/12),((M133+O133)/12)*12))-SUM(Q113:Q132))*0.5)))</f>
        <v>18741.722891019075</v>
      </c>
    </row>
    <row r="134" spans="1:17" ht="11.1" customHeight="1" x14ac:dyDescent="0.25">
      <c r="A134" s="59" t="s">
        <v>44</v>
      </c>
      <c r="B134" s="23"/>
      <c r="C134" s="39">
        <f>Assumptions!$C$155</f>
        <v>0.01</v>
      </c>
      <c r="D134" s="32" t="s">
        <v>45</v>
      </c>
      <c r="E134" s="30"/>
      <c r="F134" s="30"/>
      <c r="G134" s="30"/>
      <c r="H134" s="33">
        <f>SUM(H99:H132)*C134</f>
        <v>19495.79</v>
      </c>
      <c r="J134" s="59" t="s">
        <v>44</v>
      </c>
      <c r="K134" s="23"/>
      <c r="L134" s="39">
        <f>Assumptions!$C$155</f>
        <v>0.01</v>
      </c>
      <c r="M134" s="32" t="s">
        <v>45</v>
      </c>
      <c r="N134" s="30"/>
      <c r="O134" s="30"/>
      <c r="P134" s="30"/>
      <c r="Q134" s="33">
        <f>SUM(Q99:Q132)*L134</f>
        <v>5566.8180000000002</v>
      </c>
    </row>
    <row r="135" spans="1:17" ht="11.1" customHeight="1" x14ac:dyDescent="0.25">
      <c r="A135" s="59" t="s">
        <v>46</v>
      </c>
      <c r="B135" s="23"/>
      <c r="C135" s="30"/>
      <c r="D135" s="39">
        <f>Assumptions!$D$156</f>
        <v>0.17499999999999999</v>
      </c>
      <c r="E135" s="32" t="s">
        <v>47</v>
      </c>
      <c r="F135" s="30"/>
      <c r="G135" s="30"/>
      <c r="H135" s="33">
        <f>H95*D135</f>
        <v>262500</v>
      </c>
      <c r="J135" s="59" t="s">
        <v>46</v>
      </c>
      <c r="K135" s="23"/>
      <c r="L135" s="30"/>
      <c r="M135" s="39">
        <f>Assumptions!$D$156</f>
        <v>0.17499999999999999</v>
      </c>
      <c r="N135" s="32" t="s">
        <v>47</v>
      </c>
      <c r="O135" s="30"/>
      <c r="P135" s="30"/>
      <c r="Q135" s="33">
        <f>Q95*M135</f>
        <v>36750</v>
      </c>
    </row>
    <row r="136" spans="1:17" ht="11.1" customHeight="1" x14ac:dyDescent="0.25">
      <c r="A136" s="61" t="s">
        <v>48</v>
      </c>
      <c r="B136" s="28"/>
      <c r="C136" s="28"/>
      <c r="D136" s="28"/>
      <c r="E136" s="28"/>
      <c r="F136" s="28"/>
      <c r="G136" s="28"/>
      <c r="H136" s="38">
        <f>SUM(H99:H135)</f>
        <v>2297802.3222147273</v>
      </c>
      <c r="J136" s="61" t="s">
        <v>48</v>
      </c>
      <c r="K136" s="28"/>
      <c r="L136" s="28"/>
      <c r="M136" s="28"/>
      <c r="N136" s="28"/>
      <c r="O136" s="28"/>
      <c r="P136" s="28"/>
      <c r="Q136" s="38">
        <f>SUM(Q99:Q135)</f>
        <v>617740.34089101909</v>
      </c>
    </row>
    <row r="137" spans="1:17" ht="11.1" customHeight="1" x14ac:dyDescent="0.25">
      <c r="A137" s="75"/>
      <c r="B137" s="30"/>
      <c r="C137" s="30"/>
      <c r="D137" s="30"/>
      <c r="E137" s="30"/>
      <c r="F137" s="30"/>
      <c r="G137" s="30"/>
      <c r="H137" s="76"/>
      <c r="J137" s="75"/>
      <c r="K137" s="30"/>
      <c r="L137" s="30"/>
      <c r="M137" s="30"/>
      <c r="N137" s="30"/>
      <c r="O137" s="30"/>
      <c r="P137" s="30"/>
      <c r="Q137" s="76"/>
    </row>
    <row r="138" spans="1:17" ht="11.1" customHeight="1" x14ac:dyDescent="0.25">
      <c r="A138" s="77" t="s">
        <v>49</v>
      </c>
      <c r="B138" s="42"/>
      <c r="C138" s="42"/>
      <c r="D138" s="42"/>
      <c r="E138" s="42"/>
      <c r="F138" s="42"/>
      <c r="G138" s="42"/>
      <c r="H138" s="43">
        <f>H95-H136</f>
        <v>-797802.32221472729</v>
      </c>
      <c r="J138" s="77" t="s">
        <v>49</v>
      </c>
      <c r="K138" s="42"/>
      <c r="L138" s="42"/>
      <c r="M138" s="42"/>
      <c r="N138" s="42"/>
      <c r="O138" s="42"/>
      <c r="P138" s="42"/>
      <c r="Q138" s="43">
        <f>Q95-Q136</f>
        <v>-407740.34089101909</v>
      </c>
    </row>
    <row r="139" spans="1:17" ht="11.1" customHeight="1" x14ac:dyDescent="0.25">
      <c r="A139" s="77" t="s">
        <v>50</v>
      </c>
      <c r="B139" s="42"/>
      <c r="C139" s="42"/>
      <c r="D139" s="42"/>
      <c r="E139" s="42"/>
      <c r="F139" s="42"/>
      <c r="G139" s="42"/>
      <c r="H139" s="78">
        <f>H138/E79</f>
        <v>-797.80232221472727</v>
      </c>
      <c r="J139" s="77" t="s">
        <v>50</v>
      </c>
      <c r="K139" s="42"/>
      <c r="L139" s="42"/>
      <c r="M139" s="42"/>
      <c r="N139" s="42"/>
      <c r="O139" s="42"/>
      <c r="P139" s="42"/>
      <c r="Q139" s="78">
        <f>Q138/N79</f>
        <v>-1359.1344696367303</v>
      </c>
    </row>
    <row r="140" spans="1:17" ht="11.1" customHeight="1" x14ac:dyDescent="0.25"/>
    <row r="141" spans="1:17" ht="11.1" customHeight="1" x14ac:dyDescent="0.3">
      <c r="A141" s="274"/>
      <c r="B141" s="274"/>
      <c r="C141" s="20"/>
      <c r="D141" s="21"/>
      <c r="E141" s="20"/>
      <c r="F141" s="20"/>
      <c r="G141" s="20"/>
      <c r="H141" s="20"/>
      <c r="J141" s="274"/>
      <c r="K141" s="274"/>
      <c r="L141" s="20"/>
      <c r="M141" s="21"/>
      <c r="N141" s="20"/>
      <c r="O141" s="20"/>
      <c r="P141" s="20"/>
      <c r="Q141" s="20"/>
    </row>
    <row r="142" spans="1:17" ht="11.1" customHeight="1" x14ac:dyDescent="0.25">
      <c r="A142" s="274"/>
      <c r="B142" s="274"/>
      <c r="C142" s="11"/>
      <c r="D142" s="278" t="s">
        <v>23</v>
      </c>
      <c r="E142" s="278"/>
      <c r="F142" s="279" t="s">
        <v>117</v>
      </c>
      <c r="G142" s="279"/>
      <c r="H142" s="279"/>
      <c r="J142" s="274"/>
      <c r="K142" s="274"/>
      <c r="L142" s="11"/>
      <c r="M142" s="278" t="s">
        <v>23</v>
      </c>
      <c r="N142" s="278"/>
      <c r="O142" s="279" t="s">
        <v>117</v>
      </c>
      <c r="P142" s="279"/>
      <c r="Q142" s="279"/>
    </row>
    <row r="143" spans="1:17" ht="11.1" customHeight="1" x14ac:dyDescent="0.25">
      <c r="A143" s="274"/>
      <c r="B143" s="274"/>
      <c r="C143" s="11"/>
      <c r="D143" s="278"/>
      <c r="E143" s="278"/>
      <c r="F143" s="279"/>
      <c r="G143" s="279"/>
      <c r="H143" s="279"/>
      <c r="J143" s="274"/>
      <c r="K143" s="274"/>
      <c r="L143" s="11"/>
      <c r="M143" s="278"/>
      <c r="N143" s="278"/>
      <c r="O143" s="279"/>
      <c r="P143" s="279"/>
      <c r="Q143" s="279"/>
    </row>
    <row r="144" spans="1:17" ht="11.1" customHeight="1" x14ac:dyDescent="0.25">
      <c r="A144" s="274"/>
      <c r="B144" s="274"/>
      <c r="C144" s="11"/>
      <c r="D144" s="278"/>
      <c r="E144" s="278"/>
      <c r="F144" s="279"/>
      <c r="G144" s="279"/>
      <c r="H144" s="279"/>
      <c r="J144" s="274"/>
      <c r="K144" s="274"/>
      <c r="L144" s="11"/>
      <c r="M144" s="278"/>
      <c r="N144" s="278"/>
      <c r="O144" s="279"/>
      <c r="P144" s="279"/>
      <c r="Q144" s="279"/>
    </row>
    <row r="145" spans="1:17" ht="11.1" customHeight="1" x14ac:dyDescent="0.25">
      <c r="A145" s="274"/>
      <c r="B145" s="274"/>
      <c r="C145" s="11"/>
      <c r="D145" s="11"/>
      <c r="E145" s="11"/>
      <c r="F145" s="11"/>
      <c r="G145" s="11"/>
      <c r="H145" s="11"/>
      <c r="J145" s="274"/>
      <c r="K145" s="274"/>
      <c r="L145" s="11"/>
      <c r="M145" s="11"/>
      <c r="N145" s="11"/>
      <c r="O145" s="11"/>
      <c r="P145" s="11"/>
      <c r="Q145" s="11"/>
    </row>
    <row r="146" spans="1:17" ht="11.1" customHeight="1" x14ac:dyDescent="0.25">
      <c r="A146" s="22" t="s">
        <v>100</v>
      </c>
      <c r="B146" s="22"/>
      <c r="C146" s="23"/>
      <c r="D146" s="23"/>
      <c r="E146" s="79" t="str">
        <f>E76</f>
        <v>Car Showroom</v>
      </c>
      <c r="F146" s="49"/>
      <c r="G146" s="80"/>
      <c r="H146" s="50"/>
      <c r="J146" s="22" t="s">
        <v>100</v>
      </c>
      <c r="K146" s="22"/>
      <c r="L146" s="23"/>
      <c r="M146" s="23"/>
      <c r="N146" s="79" t="str">
        <f>N76</f>
        <v>Vehicle Repair Garage</v>
      </c>
      <c r="O146" s="49"/>
      <c r="P146" s="80"/>
      <c r="Q146" s="50"/>
    </row>
    <row r="147" spans="1:17" ht="11.1" customHeight="1" x14ac:dyDescent="0.25">
      <c r="A147" s="22" t="s">
        <v>0</v>
      </c>
      <c r="B147" s="23"/>
      <c r="C147" s="23"/>
      <c r="D147" s="23"/>
      <c r="E147" s="79" t="s">
        <v>170</v>
      </c>
      <c r="F147" s="49"/>
      <c r="G147" s="49"/>
      <c r="H147" s="51"/>
      <c r="J147" s="22" t="s">
        <v>0</v>
      </c>
      <c r="K147" s="23"/>
      <c r="L147" s="23"/>
      <c r="M147" s="23"/>
      <c r="N147" s="79" t="s">
        <v>170</v>
      </c>
      <c r="O147" s="49"/>
      <c r="P147" s="49"/>
      <c r="Q147" s="51"/>
    </row>
    <row r="148" spans="1:17" ht="11.1" customHeight="1" x14ac:dyDescent="0.25">
      <c r="A148" s="22" t="s">
        <v>1</v>
      </c>
      <c r="B148" s="22"/>
      <c r="C148" s="23"/>
      <c r="D148" s="23"/>
      <c r="E148" s="81" t="str">
        <f>Assumptions!$A$160</f>
        <v>Area Wide</v>
      </c>
      <c r="F148" s="82"/>
      <c r="G148" s="83"/>
      <c r="H148" s="84"/>
      <c r="J148" s="22" t="s">
        <v>1</v>
      </c>
      <c r="K148" s="22"/>
      <c r="L148" s="23"/>
      <c r="M148" s="23"/>
      <c r="N148" s="81" t="str">
        <f>Assumptions!$A$160</f>
        <v>Area Wide</v>
      </c>
      <c r="O148" s="82"/>
      <c r="P148" s="83"/>
      <c r="Q148" s="84"/>
    </row>
    <row r="149" spans="1:17" ht="11.1" customHeight="1" x14ac:dyDescent="0.25">
      <c r="A149" s="22" t="s">
        <v>2</v>
      </c>
      <c r="B149" s="22"/>
      <c r="C149" s="10"/>
      <c r="D149" s="23"/>
      <c r="E149" s="55">
        <f>SUM(C183:C194)</f>
        <v>0</v>
      </c>
      <c r="F149" s="23" t="s">
        <v>3</v>
      </c>
      <c r="G149" s="25"/>
      <c r="H149" s="25"/>
      <c r="J149" s="22" t="s">
        <v>2</v>
      </c>
      <c r="K149" s="22"/>
      <c r="L149" s="10"/>
      <c r="M149" s="23"/>
      <c r="N149" s="55">
        <f>SUM(L183:L194)</f>
        <v>0</v>
      </c>
      <c r="O149" s="23" t="s">
        <v>3</v>
      </c>
      <c r="P149" s="25"/>
      <c r="Q149" s="25"/>
    </row>
    <row r="150" spans="1:17" ht="11.1" customHeight="1" x14ac:dyDescent="0.25">
      <c r="A150" s="22"/>
      <c r="B150" s="23"/>
      <c r="C150" s="23"/>
      <c r="D150" s="56"/>
      <c r="E150" s="23"/>
      <c r="F150" s="25"/>
      <c r="G150" s="25"/>
      <c r="H150" s="25"/>
      <c r="J150" s="22"/>
      <c r="K150" s="23"/>
      <c r="L150" s="23"/>
      <c r="M150" s="56"/>
      <c r="N150" s="23"/>
      <c r="O150" s="25"/>
      <c r="P150" s="25"/>
      <c r="Q150" s="25"/>
    </row>
    <row r="151" spans="1:17" ht="11.1" customHeight="1" x14ac:dyDescent="0.25">
      <c r="A151" s="27" t="s">
        <v>4</v>
      </c>
      <c r="B151" s="28"/>
      <c r="C151" s="28"/>
      <c r="D151" s="28"/>
      <c r="E151" s="28"/>
      <c r="F151" s="28"/>
      <c r="G151" s="28"/>
      <c r="H151" s="29"/>
      <c r="J151" s="27" t="s">
        <v>4</v>
      </c>
      <c r="K151" s="28"/>
      <c r="L151" s="28"/>
      <c r="M151" s="28"/>
      <c r="N151" s="28"/>
      <c r="O151" s="28"/>
      <c r="P151" s="28"/>
      <c r="Q151" s="29"/>
    </row>
    <row r="152" spans="1:17" ht="11.1" customHeight="1" x14ac:dyDescent="0.25">
      <c r="A152" s="57" t="s">
        <v>5</v>
      </c>
      <c r="B152" s="58" t="s">
        <v>6</v>
      </c>
      <c r="C152" s="31"/>
      <c r="D152" s="32" t="s">
        <v>7</v>
      </c>
      <c r="E152" s="24">
        <f>Assumptions!$C$132</f>
        <v>700</v>
      </c>
      <c r="F152" s="32" t="s">
        <v>8</v>
      </c>
      <c r="G152" s="30"/>
      <c r="H152" s="33">
        <f t="shared" ref="H152:H163" si="20">C152*E152</f>
        <v>0</v>
      </c>
      <c r="J152" s="57" t="s">
        <v>5</v>
      </c>
      <c r="K152" s="58" t="s">
        <v>6</v>
      </c>
      <c r="L152" s="31"/>
      <c r="M152" s="32" t="s">
        <v>7</v>
      </c>
      <c r="N152" s="24">
        <f>Assumptions!$C$132</f>
        <v>700</v>
      </c>
      <c r="O152" s="32" t="s">
        <v>8</v>
      </c>
      <c r="P152" s="30"/>
      <c r="Q152" s="33">
        <f t="shared" ref="Q152:Q163" si="21">L152*N152</f>
        <v>0</v>
      </c>
    </row>
    <row r="153" spans="1:17" ht="11.1" customHeight="1" x14ac:dyDescent="0.25">
      <c r="A153" s="57" t="s">
        <v>9</v>
      </c>
      <c r="B153" s="58" t="s">
        <v>10</v>
      </c>
      <c r="C153" s="31"/>
      <c r="D153" s="32" t="s">
        <v>7</v>
      </c>
      <c r="E153" s="24">
        <f>Assumptions!$C$133</f>
        <v>1400</v>
      </c>
      <c r="F153" s="32" t="s">
        <v>8</v>
      </c>
      <c r="G153" s="30"/>
      <c r="H153" s="33">
        <f t="shared" si="20"/>
        <v>0</v>
      </c>
      <c r="J153" s="57" t="s">
        <v>9</v>
      </c>
      <c r="K153" s="58" t="s">
        <v>10</v>
      </c>
      <c r="L153" s="31"/>
      <c r="M153" s="32" t="s">
        <v>7</v>
      </c>
      <c r="N153" s="24">
        <f>Assumptions!$C$133</f>
        <v>1400</v>
      </c>
      <c r="O153" s="32" t="s">
        <v>8</v>
      </c>
      <c r="P153" s="30"/>
      <c r="Q153" s="33">
        <f t="shared" si="21"/>
        <v>0</v>
      </c>
    </row>
    <row r="154" spans="1:17" ht="11.1" customHeight="1" x14ac:dyDescent="0.25">
      <c r="A154" s="57" t="s">
        <v>11</v>
      </c>
      <c r="B154" s="58" t="s">
        <v>12</v>
      </c>
      <c r="C154" s="31"/>
      <c r="D154" s="32" t="s">
        <v>7</v>
      </c>
      <c r="E154" s="24">
        <f>Assumptions!$C$134</f>
        <v>2750</v>
      </c>
      <c r="F154" s="32" t="s">
        <v>8</v>
      </c>
      <c r="G154" s="30"/>
      <c r="H154" s="33">
        <f t="shared" si="20"/>
        <v>0</v>
      </c>
      <c r="J154" s="57" t="s">
        <v>11</v>
      </c>
      <c r="K154" s="58" t="s">
        <v>12</v>
      </c>
      <c r="L154" s="31"/>
      <c r="M154" s="32" t="s">
        <v>7</v>
      </c>
      <c r="N154" s="24">
        <f>Assumptions!$C$134</f>
        <v>2750</v>
      </c>
      <c r="O154" s="32" t="s">
        <v>8</v>
      </c>
      <c r="P154" s="30"/>
      <c r="Q154" s="33">
        <f t="shared" si="21"/>
        <v>0</v>
      </c>
    </row>
    <row r="155" spans="1:17" ht="11.1" customHeight="1" x14ac:dyDescent="0.25">
      <c r="A155" s="57" t="s">
        <v>13</v>
      </c>
      <c r="B155" s="58" t="s">
        <v>14</v>
      </c>
      <c r="C155" s="31"/>
      <c r="D155" s="32" t="s">
        <v>7</v>
      </c>
      <c r="E155" s="24">
        <f>Assumptions!$C$135</f>
        <v>1800</v>
      </c>
      <c r="F155" s="32" t="s">
        <v>8</v>
      </c>
      <c r="G155" s="30"/>
      <c r="H155" s="33">
        <f t="shared" si="20"/>
        <v>0</v>
      </c>
      <c r="J155" s="57" t="s">
        <v>13</v>
      </c>
      <c r="K155" s="58" t="s">
        <v>14</v>
      </c>
      <c r="L155" s="31"/>
      <c r="M155" s="32" t="s">
        <v>7</v>
      </c>
      <c r="N155" s="24">
        <f>Assumptions!$C$135</f>
        <v>1800</v>
      </c>
      <c r="O155" s="32" t="s">
        <v>8</v>
      </c>
      <c r="P155" s="30"/>
      <c r="Q155" s="33">
        <f t="shared" si="21"/>
        <v>0</v>
      </c>
    </row>
    <row r="156" spans="1:17" ht="11.1" customHeight="1" x14ac:dyDescent="0.25">
      <c r="A156" s="57" t="s">
        <v>15</v>
      </c>
      <c r="B156" s="58" t="s">
        <v>16</v>
      </c>
      <c r="C156" s="24"/>
      <c r="D156" s="32" t="s">
        <v>7</v>
      </c>
      <c r="E156" s="24">
        <f>Assumptions!$C$136</f>
        <v>1291</v>
      </c>
      <c r="F156" s="32" t="s">
        <v>8</v>
      </c>
      <c r="G156" s="30"/>
      <c r="H156" s="33">
        <f t="shared" si="20"/>
        <v>0</v>
      </c>
      <c r="J156" s="57" t="s">
        <v>15</v>
      </c>
      <c r="K156" s="58" t="s">
        <v>16</v>
      </c>
      <c r="L156" s="24"/>
      <c r="M156" s="32" t="s">
        <v>7</v>
      </c>
      <c r="N156" s="24">
        <f>Assumptions!$C$136</f>
        <v>1291</v>
      </c>
      <c r="O156" s="32" t="s">
        <v>8</v>
      </c>
      <c r="P156" s="30"/>
      <c r="Q156" s="33">
        <f t="shared" si="21"/>
        <v>0</v>
      </c>
    </row>
    <row r="157" spans="1:17" ht="11.1" customHeight="1" x14ac:dyDescent="0.25">
      <c r="A157" s="59" t="s">
        <v>17</v>
      </c>
      <c r="B157" s="58" t="s">
        <v>18</v>
      </c>
      <c r="C157" s="24"/>
      <c r="D157" s="32" t="s">
        <v>7</v>
      </c>
      <c r="E157" s="24">
        <f>Assumptions!$C$137</f>
        <v>2500</v>
      </c>
      <c r="F157" s="32" t="s">
        <v>8</v>
      </c>
      <c r="G157" s="30"/>
      <c r="H157" s="33">
        <f t="shared" si="20"/>
        <v>0</v>
      </c>
      <c r="J157" s="59" t="s">
        <v>17</v>
      </c>
      <c r="K157" s="58" t="s">
        <v>18</v>
      </c>
      <c r="L157" s="24"/>
      <c r="M157" s="32" t="s">
        <v>7</v>
      </c>
      <c r="N157" s="24">
        <f>Assumptions!$C$137</f>
        <v>2500</v>
      </c>
      <c r="O157" s="32" t="s">
        <v>8</v>
      </c>
      <c r="P157" s="30"/>
      <c r="Q157" s="33">
        <f t="shared" si="21"/>
        <v>0</v>
      </c>
    </row>
    <row r="158" spans="1:17" ht="11.1" customHeight="1" x14ac:dyDescent="0.25">
      <c r="A158" s="59" t="s">
        <v>19</v>
      </c>
      <c r="B158" s="58" t="s">
        <v>20</v>
      </c>
      <c r="C158" s="24"/>
      <c r="D158" s="32" t="s">
        <v>7</v>
      </c>
      <c r="E158" s="24">
        <f>Assumptions!$C$138</f>
        <v>1077</v>
      </c>
      <c r="F158" s="32" t="s">
        <v>8</v>
      </c>
      <c r="G158" s="30"/>
      <c r="H158" s="33">
        <f t="shared" si="20"/>
        <v>0</v>
      </c>
      <c r="J158" s="59" t="s">
        <v>19</v>
      </c>
      <c r="K158" s="58" t="s">
        <v>20</v>
      </c>
      <c r="L158" s="24"/>
      <c r="M158" s="32" t="s">
        <v>7</v>
      </c>
      <c r="N158" s="24">
        <f>Assumptions!$C$138</f>
        <v>1077</v>
      </c>
      <c r="O158" s="32" t="s">
        <v>8</v>
      </c>
      <c r="P158" s="30"/>
      <c r="Q158" s="33">
        <f t="shared" si="21"/>
        <v>0</v>
      </c>
    </row>
    <row r="159" spans="1:17" ht="11.1" customHeight="1" x14ac:dyDescent="0.25">
      <c r="A159" s="57" t="s">
        <v>21</v>
      </c>
      <c r="B159" s="58" t="s">
        <v>22</v>
      </c>
      <c r="C159" s="40"/>
      <c r="D159" s="32" t="s">
        <v>7</v>
      </c>
      <c r="E159" s="24">
        <f>Assumptions!$C$139</f>
        <v>1350</v>
      </c>
      <c r="F159" s="32" t="s">
        <v>8</v>
      </c>
      <c r="H159" s="33">
        <f t="shared" si="20"/>
        <v>0</v>
      </c>
      <c r="J159" s="57" t="s">
        <v>21</v>
      </c>
      <c r="K159" s="58" t="s">
        <v>22</v>
      </c>
      <c r="L159" s="40"/>
      <c r="M159" s="32" t="s">
        <v>7</v>
      </c>
      <c r="N159" s="24">
        <f>Assumptions!$C$139</f>
        <v>1350</v>
      </c>
      <c r="O159" s="32" t="s">
        <v>8</v>
      </c>
      <c r="Q159" s="33">
        <f t="shared" si="21"/>
        <v>0</v>
      </c>
    </row>
    <row r="160" spans="1:17" ht="11.1" customHeight="1" x14ac:dyDescent="0.25">
      <c r="A160" s="57" t="s">
        <v>52</v>
      </c>
      <c r="B160" s="58"/>
      <c r="C160" s="31"/>
      <c r="D160" s="32" t="s">
        <v>25</v>
      </c>
      <c r="E160" s="24">
        <f>Assumptions!$C$140</f>
        <v>400</v>
      </c>
      <c r="F160" s="32" t="s">
        <v>8</v>
      </c>
      <c r="G160" s="30"/>
      <c r="H160" s="33">
        <f t="shared" si="20"/>
        <v>0</v>
      </c>
      <c r="J160" s="57" t="s">
        <v>52</v>
      </c>
      <c r="K160" s="58"/>
      <c r="L160" s="31"/>
      <c r="M160" s="32" t="s">
        <v>25</v>
      </c>
      <c r="N160" s="24">
        <f>Assumptions!$C$140</f>
        <v>400</v>
      </c>
      <c r="O160" s="32" t="s">
        <v>8</v>
      </c>
      <c r="P160" s="30"/>
      <c r="Q160" s="33">
        <f t="shared" si="21"/>
        <v>0</v>
      </c>
    </row>
    <row r="161" spans="1:17" ht="11.1" customHeight="1" x14ac:dyDescent="0.25">
      <c r="A161" s="57" t="s">
        <v>23</v>
      </c>
      <c r="B161" s="86" t="str">
        <f>Assumptions!$B$124</f>
        <v>Car Sales</v>
      </c>
      <c r="C161" s="31"/>
      <c r="D161" s="32" t="s">
        <v>25</v>
      </c>
      <c r="E161" s="24">
        <f>Assumptions!$C$141</f>
        <v>1500</v>
      </c>
      <c r="F161" s="32" t="s">
        <v>8</v>
      </c>
      <c r="G161" s="30"/>
      <c r="H161" s="33">
        <f t="shared" si="20"/>
        <v>0</v>
      </c>
      <c r="J161" s="57" t="s">
        <v>23</v>
      </c>
      <c r="K161" s="86" t="str">
        <f>Assumptions!$B$124</f>
        <v>Car Sales</v>
      </c>
      <c r="L161" s="31"/>
      <c r="M161" s="32" t="s">
        <v>25</v>
      </c>
      <c r="N161" s="24">
        <f>Assumptions!$C$141</f>
        <v>1500</v>
      </c>
      <c r="O161" s="32" t="s">
        <v>8</v>
      </c>
      <c r="P161" s="30"/>
      <c r="Q161" s="33">
        <f t="shared" si="21"/>
        <v>0</v>
      </c>
    </row>
    <row r="162" spans="1:17" ht="11.1" customHeight="1" x14ac:dyDescent="0.25">
      <c r="A162" s="57" t="s">
        <v>23</v>
      </c>
      <c r="B162" s="86" t="str">
        <f>Assumptions!$B$125</f>
        <v>Vehicle Repairs</v>
      </c>
      <c r="C162" s="31"/>
      <c r="D162" s="32" t="s">
        <v>25</v>
      </c>
      <c r="E162" s="24">
        <f>Assumptions!$C$142</f>
        <v>700</v>
      </c>
      <c r="F162" s="32" t="s">
        <v>8</v>
      </c>
      <c r="G162" s="30"/>
      <c r="H162" s="33">
        <f t="shared" si="20"/>
        <v>0</v>
      </c>
      <c r="J162" s="57" t="s">
        <v>23</v>
      </c>
      <c r="K162" s="86" t="str">
        <f>Assumptions!$B$125</f>
        <v>Vehicle Repairs</v>
      </c>
      <c r="L162" s="31"/>
      <c r="M162" s="32" t="s">
        <v>25</v>
      </c>
      <c r="N162" s="24">
        <f>Assumptions!$C$142</f>
        <v>700</v>
      </c>
      <c r="O162" s="32" t="s">
        <v>8</v>
      </c>
      <c r="P162" s="30"/>
      <c r="Q162" s="33">
        <f t="shared" si="21"/>
        <v>0</v>
      </c>
    </row>
    <row r="163" spans="1:17" ht="11.1" customHeight="1" x14ac:dyDescent="0.25">
      <c r="A163" s="57" t="s">
        <v>23</v>
      </c>
      <c r="B163" s="86">
        <f>Assumptions!$B$126</f>
        <v>0</v>
      </c>
      <c r="C163" s="31">
        <f>Assumptions!$F$126</f>
        <v>0</v>
      </c>
      <c r="D163" s="32" t="s">
        <v>25</v>
      </c>
      <c r="E163" s="24">
        <f>Assumptions!$C$143</f>
        <v>0</v>
      </c>
      <c r="F163" s="32" t="s">
        <v>8</v>
      </c>
      <c r="G163" s="30"/>
      <c r="H163" s="33">
        <f t="shared" si="20"/>
        <v>0</v>
      </c>
      <c r="J163" s="57" t="s">
        <v>23</v>
      </c>
      <c r="K163" s="86">
        <f>Assumptions!$B$126</f>
        <v>0</v>
      </c>
      <c r="L163" s="31">
        <f>Assumptions!$F$126</f>
        <v>0</v>
      </c>
      <c r="M163" s="32" t="s">
        <v>25</v>
      </c>
      <c r="N163" s="24">
        <f>Assumptions!$C$143</f>
        <v>0</v>
      </c>
      <c r="O163" s="32" t="s">
        <v>8</v>
      </c>
      <c r="P163" s="30"/>
      <c r="Q163" s="33">
        <f t="shared" si="21"/>
        <v>0</v>
      </c>
    </row>
    <row r="164" spans="1:17" ht="11.1" customHeight="1" x14ac:dyDescent="0.25">
      <c r="A164" s="60"/>
      <c r="B164" s="34"/>
      <c r="C164" s="28"/>
      <c r="D164" s="28"/>
      <c r="E164" s="28"/>
      <c r="F164" s="28"/>
      <c r="G164" s="28"/>
      <c r="H164" s="35"/>
      <c r="J164" s="60"/>
      <c r="K164" s="34"/>
      <c r="L164" s="28"/>
      <c r="M164" s="28"/>
      <c r="N164" s="28"/>
      <c r="O164" s="28"/>
      <c r="P164" s="28"/>
      <c r="Q164" s="35"/>
    </row>
    <row r="165" spans="1:17" ht="11.1" customHeight="1" x14ac:dyDescent="0.25">
      <c r="A165" s="61" t="s">
        <v>4</v>
      </c>
      <c r="B165" s="28"/>
      <c r="C165" s="28"/>
      <c r="D165" s="28"/>
      <c r="E165" s="28"/>
      <c r="F165" s="28"/>
      <c r="G165" s="28"/>
      <c r="H165" s="38">
        <f>SUM(H152:H164)</f>
        <v>0</v>
      </c>
      <c r="J165" s="61" t="s">
        <v>4</v>
      </c>
      <c r="K165" s="28"/>
      <c r="L165" s="28"/>
      <c r="M165" s="28"/>
      <c r="N165" s="28"/>
      <c r="O165" s="28"/>
      <c r="P165" s="28"/>
      <c r="Q165" s="38">
        <f>SUM(Q152:Q164)</f>
        <v>0</v>
      </c>
    </row>
    <row r="166" spans="1:17" ht="11.1" customHeight="1" x14ac:dyDescent="0.25">
      <c r="A166" s="62"/>
      <c r="B166" s="32"/>
      <c r="C166" s="63"/>
      <c r="D166" s="32"/>
      <c r="E166" s="30"/>
      <c r="F166" s="32"/>
      <c r="G166" s="30"/>
      <c r="H166" s="64"/>
      <c r="J166" s="62"/>
      <c r="K166" s="32"/>
      <c r="L166" s="63"/>
      <c r="M166" s="32"/>
      <c r="N166" s="30"/>
      <c r="O166" s="32"/>
      <c r="P166" s="30"/>
      <c r="Q166" s="64"/>
    </row>
    <row r="167" spans="1:17" ht="11.1" customHeight="1" x14ac:dyDescent="0.25">
      <c r="A167" s="61" t="s">
        <v>26</v>
      </c>
      <c r="B167" s="28"/>
      <c r="C167" s="28"/>
      <c r="D167" s="28"/>
      <c r="E167" s="28"/>
      <c r="F167" s="28"/>
      <c r="G167" s="28"/>
      <c r="H167" s="37"/>
      <c r="J167" s="61" t="s">
        <v>26</v>
      </c>
      <c r="K167" s="28"/>
      <c r="L167" s="28"/>
      <c r="M167" s="28"/>
      <c r="N167" s="28"/>
      <c r="O167" s="28"/>
      <c r="P167" s="28"/>
      <c r="Q167" s="37"/>
    </row>
    <row r="168" spans="1:17" ht="11.1" customHeight="1" x14ac:dyDescent="0.25">
      <c r="A168" s="65" t="s">
        <v>27</v>
      </c>
      <c r="B168" s="66" t="s">
        <v>28</v>
      </c>
      <c r="C168" s="63"/>
      <c r="D168" s="32"/>
      <c r="E168" s="30"/>
      <c r="F168" s="32"/>
      <c r="G168" s="30"/>
      <c r="H168" s="64"/>
      <c r="J168" s="65" t="s">
        <v>27</v>
      </c>
      <c r="K168" s="66" t="s">
        <v>28</v>
      </c>
      <c r="L168" s="63"/>
      <c r="M168" s="32"/>
      <c r="N168" s="30"/>
      <c r="O168" s="32"/>
      <c r="P168" s="30"/>
      <c r="Q168" s="64"/>
    </row>
    <row r="169" spans="1:17" ht="11.1" customHeight="1" x14ac:dyDescent="0.25">
      <c r="A169" s="57" t="s">
        <v>5</v>
      </c>
      <c r="B169" s="67">
        <f>Assumptions!$D$115</f>
        <v>2</v>
      </c>
      <c r="C169" s="31">
        <f>C152*B169</f>
        <v>0</v>
      </c>
      <c r="D169" s="32" t="s">
        <v>7</v>
      </c>
      <c r="E169" s="24"/>
      <c r="F169" s="32" t="s">
        <v>8</v>
      </c>
      <c r="G169" s="30"/>
      <c r="H169" s="33"/>
      <c r="J169" s="57" t="s">
        <v>5</v>
      </c>
      <c r="K169" s="67">
        <f>Assumptions!$D$115</f>
        <v>2</v>
      </c>
      <c r="L169" s="31">
        <f>L152*K169</f>
        <v>0</v>
      </c>
      <c r="M169" s="32" t="s">
        <v>7</v>
      </c>
      <c r="N169" s="24"/>
      <c r="O169" s="32" t="s">
        <v>8</v>
      </c>
      <c r="P169" s="30"/>
      <c r="Q169" s="33"/>
    </row>
    <row r="170" spans="1:17" ht="11.1" customHeight="1" x14ac:dyDescent="0.25">
      <c r="A170" s="57" t="s">
        <v>9</v>
      </c>
      <c r="B170" s="67">
        <f>Assumptions!$D$116</f>
        <v>2</v>
      </c>
      <c r="C170" s="31">
        <f t="shared" ref="C170:C180" si="22">C153*B170</f>
        <v>0</v>
      </c>
      <c r="D170" s="32" t="s">
        <v>7</v>
      </c>
      <c r="E170" s="24"/>
      <c r="F170" s="32" t="s">
        <v>8</v>
      </c>
      <c r="G170" s="30"/>
      <c r="H170" s="33"/>
      <c r="J170" s="57" t="s">
        <v>9</v>
      </c>
      <c r="K170" s="67">
        <f>Assumptions!$D$116</f>
        <v>2</v>
      </c>
      <c r="L170" s="31">
        <f t="shared" ref="L170:L180" si="23">L153*K170</f>
        <v>0</v>
      </c>
      <c r="M170" s="32" t="s">
        <v>7</v>
      </c>
      <c r="N170" s="24"/>
      <c r="O170" s="32" t="s">
        <v>8</v>
      </c>
      <c r="P170" s="30"/>
      <c r="Q170" s="33"/>
    </row>
    <row r="171" spans="1:17" ht="11.1" customHeight="1" x14ac:dyDescent="0.25">
      <c r="A171" s="57" t="s">
        <v>11</v>
      </c>
      <c r="B171" s="67">
        <f>Assumptions!$D$117</f>
        <v>3</v>
      </c>
      <c r="C171" s="31">
        <f t="shared" si="22"/>
        <v>0</v>
      </c>
      <c r="D171" s="32" t="s">
        <v>7</v>
      </c>
      <c r="E171" s="24"/>
      <c r="F171" s="32" t="s">
        <v>8</v>
      </c>
      <c r="G171" s="30"/>
      <c r="H171" s="33"/>
      <c r="J171" s="57" t="s">
        <v>11</v>
      </c>
      <c r="K171" s="67">
        <f>Assumptions!$D$117</f>
        <v>3</v>
      </c>
      <c r="L171" s="31">
        <f t="shared" si="23"/>
        <v>0</v>
      </c>
      <c r="M171" s="32" t="s">
        <v>7</v>
      </c>
      <c r="N171" s="24"/>
      <c r="O171" s="32" t="s">
        <v>8</v>
      </c>
      <c r="P171" s="30"/>
      <c r="Q171" s="33"/>
    </row>
    <row r="172" spans="1:17" ht="11.1" customHeight="1" x14ac:dyDescent="0.25">
      <c r="A172" s="57" t="s">
        <v>13</v>
      </c>
      <c r="B172" s="67">
        <f>Assumptions!$D$118</f>
        <v>1.5</v>
      </c>
      <c r="C172" s="31">
        <f t="shared" si="22"/>
        <v>0</v>
      </c>
      <c r="D172" s="32" t="s">
        <v>7</v>
      </c>
      <c r="E172" s="24"/>
      <c r="F172" s="32" t="s">
        <v>8</v>
      </c>
      <c r="G172" s="30"/>
      <c r="H172" s="33"/>
      <c r="J172" s="57" t="s">
        <v>13</v>
      </c>
      <c r="K172" s="67">
        <f>Assumptions!$D$118</f>
        <v>1.5</v>
      </c>
      <c r="L172" s="31">
        <f t="shared" si="23"/>
        <v>0</v>
      </c>
      <c r="M172" s="32" t="s">
        <v>7</v>
      </c>
      <c r="N172" s="24"/>
      <c r="O172" s="32" t="s">
        <v>8</v>
      </c>
      <c r="P172" s="30"/>
      <c r="Q172" s="33"/>
    </row>
    <row r="173" spans="1:17" ht="11.1" customHeight="1" x14ac:dyDescent="0.25">
      <c r="A173" s="57" t="s">
        <v>15</v>
      </c>
      <c r="B173" s="67">
        <f>Assumptions!$D$119</f>
        <v>1.5</v>
      </c>
      <c r="C173" s="31">
        <f t="shared" si="22"/>
        <v>0</v>
      </c>
      <c r="D173" s="32" t="s">
        <v>7</v>
      </c>
      <c r="E173" s="24"/>
      <c r="F173" s="32" t="s">
        <v>8</v>
      </c>
      <c r="G173" s="30"/>
      <c r="H173" s="33"/>
      <c r="J173" s="57" t="s">
        <v>15</v>
      </c>
      <c r="K173" s="67">
        <f>Assumptions!$D$119</f>
        <v>1.5</v>
      </c>
      <c r="L173" s="31">
        <f t="shared" si="23"/>
        <v>0</v>
      </c>
      <c r="M173" s="32" t="s">
        <v>7</v>
      </c>
      <c r="N173" s="24"/>
      <c r="O173" s="32" t="s">
        <v>8</v>
      </c>
      <c r="P173" s="30"/>
      <c r="Q173" s="33"/>
    </row>
    <row r="174" spans="1:17" ht="11.1" customHeight="1" x14ac:dyDescent="0.25">
      <c r="A174" s="59" t="s">
        <v>17</v>
      </c>
      <c r="B174" s="67">
        <f>Assumptions!$D$120</f>
        <v>2</v>
      </c>
      <c r="C174" s="31">
        <f t="shared" si="22"/>
        <v>0</v>
      </c>
      <c r="D174" s="32" t="s">
        <v>7</v>
      </c>
      <c r="E174" s="24"/>
      <c r="F174" s="32" t="s">
        <v>8</v>
      </c>
      <c r="G174" s="30"/>
      <c r="H174" s="33"/>
      <c r="J174" s="59" t="s">
        <v>17</v>
      </c>
      <c r="K174" s="67">
        <f>Assumptions!$D$120</f>
        <v>2</v>
      </c>
      <c r="L174" s="31">
        <f t="shared" si="23"/>
        <v>0</v>
      </c>
      <c r="M174" s="32" t="s">
        <v>7</v>
      </c>
      <c r="N174" s="24"/>
      <c r="O174" s="32" t="s">
        <v>8</v>
      </c>
      <c r="P174" s="30"/>
      <c r="Q174" s="33"/>
    </row>
    <row r="175" spans="1:17" ht="11.1" customHeight="1" x14ac:dyDescent="0.25">
      <c r="A175" s="59" t="s">
        <v>19</v>
      </c>
      <c r="B175" s="67">
        <f>Assumptions!$D$121</f>
        <v>1.5</v>
      </c>
      <c r="C175" s="31">
        <f t="shared" si="22"/>
        <v>0</v>
      </c>
      <c r="D175" s="32" t="s">
        <v>7</v>
      </c>
      <c r="E175" s="24"/>
      <c r="F175" s="32" t="s">
        <v>8</v>
      </c>
      <c r="G175" s="30"/>
      <c r="H175" s="33"/>
      <c r="J175" s="59" t="s">
        <v>19</v>
      </c>
      <c r="K175" s="67">
        <f>Assumptions!$D$121</f>
        <v>1.5</v>
      </c>
      <c r="L175" s="31">
        <f t="shared" si="23"/>
        <v>0</v>
      </c>
      <c r="M175" s="32" t="s">
        <v>7</v>
      </c>
      <c r="N175" s="24"/>
      <c r="O175" s="32" t="s">
        <v>8</v>
      </c>
      <c r="P175" s="30"/>
      <c r="Q175" s="33"/>
    </row>
    <row r="176" spans="1:17" ht="11.1" customHeight="1" x14ac:dyDescent="0.25">
      <c r="A176" s="57" t="s">
        <v>21</v>
      </c>
      <c r="B176" s="67">
        <f>Assumptions!$D$122</f>
        <v>3</v>
      </c>
      <c r="C176" s="31">
        <f t="shared" si="22"/>
        <v>0</v>
      </c>
      <c r="D176" s="32" t="s">
        <v>7</v>
      </c>
      <c r="E176" s="24"/>
      <c r="F176" s="32" t="s">
        <v>8</v>
      </c>
      <c r="H176" s="33"/>
      <c r="J176" s="57" t="s">
        <v>21</v>
      </c>
      <c r="K176" s="67">
        <f>Assumptions!$D$122</f>
        <v>3</v>
      </c>
      <c r="L176" s="31">
        <f t="shared" si="23"/>
        <v>0</v>
      </c>
      <c r="M176" s="32" t="s">
        <v>7</v>
      </c>
      <c r="N176" s="24"/>
      <c r="O176" s="32" t="s">
        <v>8</v>
      </c>
      <c r="Q176" s="33"/>
    </row>
    <row r="177" spans="1:17" ht="11.1" customHeight="1" x14ac:dyDescent="0.25">
      <c r="A177" s="68" t="s">
        <v>52</v>
      </c>
      <c r="B177" s="67">
        <f>Assumptions!$D$123</f>
        <v>2</v>
      </c>
      <c r="C177" s="31">
        <f t="shared" si="22"/>
        <v>0</v>
      </c>
      <c r="D177" s="32" t="s">
        <v>25</v>
      </c>
      <c r="E177" s="24"/>
      <c r="F177" s="32" t="s">
        <v>8</v>
      </c>
      <c r="G177" s="30"/>
      <c r="H177" s="33"/>
      <c r="J177" s="68" t="s">
        <v>52</v>
      </c>
      <c r="K177" s="67">
        <f>Assumptions!$D$123</f>
        <v>2</v>
      </c>
      <c r="L177" s="31">
        <f t="shared" si="23"/>
        <v>0</v>
      </c>
      <c r="M177" s="32" t="s">
        <v>25</v>
      </c>
      <c r="N177" s="24"/>
      <c r="O177" s="32" t="s">
        <v>8</v>
      </c>
      <c r="P177" s="30"/>
      <c r="Q177" s="33"/>
    </row>
    <row r="178" spans="1:17" ht="11.1" customHeight="1" x14ac:dyDescent="0.25">
      <c r="A178" s="68" t="str">
        <f>B161</f>
        <v>Car Sales</v>
      </c>
      <c r="B178" s="67">
        <f>Assumptions!$D$124</f>
        <v>2</v>
      </c>
      <c r="C178" s="31">
        <f t="shared" si="22"/>
        <v>0</v>
      </c>
      <c r="D178" s="32" t="s">
        <v>25</v>
      </c>
      <c r="E178" s="24"/>
      <c r="F178" s="32" t="s">
        <v>8</v>
      </c>
      <c r="G178" s="30"/>
      <c r="H178" s="33"/>
      <c r="J178" s="68" t="str">
        <f>K161</f>
        <v>Car Sales</v>
      </c>
      <c r="K178" s="67">
        <f>Assumptions!$D$124</f>
        <v>2</v>
      </c>
      <c r="L178" s="31">
        <f t="shared" si="23"/>
        <v>0</v>
      </c>
      <c r="M178" s="32" t="s">
        <v>25</v>
      </c>
      <c r="N178" s="24"/>
      <c r="O178" s="32" t="s">
        <v>8</v>
      </c>
      <c r="P178" s="30"/>
      <c r="Q178" s="33"/>
    </row>
    <row r="179" spans="1:17" ht="11.1" customHeight="1" x14ac:dyDescent="0.25">
      <c r="A179" s="68" t="str">
        <f>B162</f>
        <v>Vehicle Repairs</v>
      </c>
      <c r="B179" s="67">
        <f>Assumptions!$D$125</f>
        <v>2</v>
      </c>
      <c r="C179" s="31">
        <f t="shared" si="22"/>
        <v>0</v>
      </c>
      <c r="D179" s="32" t="s">
        <v>25</v>
      </c>
      <c r="E179" s="24"/>
      <c r="F179" s="32" t="s">
        <v>8</v>
      </c>
      <c r="G179" s="30"/>
      <c r="H179" s="33"/>
      <c r="J179" s="68" t="str">
        <f>K162</f>
        <v>Vehicle Repairs</v>
      </c>
      <c r="K179" s="67">
        <f>Assumptions!$D$125</f>
        <v>2</v>
      </c>
      <c r="L179" s="31">
        <f t="shared" si="23"/>
        <v>0</v>
      </c>
      <c r="M179" s="32" t="s">
        <v>25</v>
      </c>
      <c r="N179" s="24"/>
      <c r="O179" s="32" t="s">
        <v>8</v>
      </c>
      <c r="P179" s="30"/>
      <c r="Q179" s="33"/>
    </row>
    <row r="180" spans="1:17" ht="11.1" customHeight="1" x14ac:dyDescent="0.25">
      <c r="A180" s="68">
        <f>B163</f>
        <v>0</v>
      </c>
      <c r="B180" s="67">
        <f>Assumptions!$D$126</f>
        <v>0</v>
      </c>
      <c r="C180" s="31">
        <f t="shared" si="22"/>
        <v>0</v>
      </c>
      <c r="D180" s="32" t="s">
        <v>25</v>
      </c>
      <c r="E180" s="24"/>
      <c r="F180" s="32" t="s">
        <v>8</v>
      </c>
      <c r="G180" s="30"/>
      <c r="H180" s="33"/>
      <c r="J180" s="68">
        <f>K163</f>
        <v>0</v>
      </c>
      <c r="K180" s="67">
        <f>Assumptions!$D$126</f>
        <v>0</v>
      </c>
      <c r="L180" s="31">
        <f t="shared" si="23"/>
        <v>0</v>
      </c>
      <c r="M180" s="32" t="s">
        <v>25</v>
      </c>
      <c r="N180" s="24"/>
      <c r="O180" s="32" t="s">
        <v>8</v>
      </c>
      <c r="P180" s="30"/>
      <c r="Q180" s="33"/>
    </row>
    <row r="181" spans="1:17" ht="11.1" customHeight="1" x14ac:dyDescent="0.25">
      <c r="A181" s="61" t="s">
        <v>29</v>
      </c>
      <c r="B181" s="34"/>
      <c r="C181" s="69"/>
      <c r="D181" s="34"/>
      <c r="E181" s="28" t="s">
        <v>126</v>
      </c>
      <c r="F181" s="34"/>
      <c r="G181" s="39"/>
      <c r="H181" s="70">
        <f>SUM(H169:H180)*G181</f>
        <v>0</v>
      </c>
      <c r="J181" s="61" t="s">
        <v>29</v>
      </c>
      <c r="K181" s="34"/>
      <c r="L181" s="69"/>
      <c r="M181" s="34"/>
      <c r="N181" s="28" t="s">
        <v>126</v>
      </c>
      <c r="O181" s="34"/>
      <c r="P181" s="39"/>
      <c r="Q181" s="70">
        <f>SUM(Q169:Q180)*P181</f>
        <v>0</v>
      </c>
    </row>
    <row r="182" spans="1:17" ht="11.1" customHeight="1" x14ac:dyDescent="0.25">
      <c r="A182" s="65"/>
      <c r="B182" s="66" t="s">
        <v>30</v>
      </c>
      <c r="C182" s="63"/>
      <c r="D182" s="32"/>
      <c r="E182" s="30"/>
      <c r="F182" s="32"/>
      <c r="G182" s="30"/>
      <c r="H182" s="64"/>
      <c r="J182" s="65"/>
      <c r="K182" s="66" t="s">
        <v>30</v>
      </c>
      <c r="L182" s="63"/>
      <c r="M182" s="32"/>
      <c r="N182" s="30"/>
      <c r="O182" s="32"/>
      <c r="P182" s="30"/>
      <c r="Q182" s="64"/>
    </row>
    <row r="183" spans="1:17" ht="11.1" customHeight="1" x14ac:dyDescent="0.25">
      <c r="A183" s="57" t="s">
        <v>5</v>
      </c>
      <c r="B183" s="71">
        <f>Assumptions!$E$115</f>
        <v>1</v>
      </c>
      <c r="C183" s="31">
        <f>C152*B183</f>
        <v>0</v>
      </c>
      <c r="D183" s="32" t="s">
        <v>7</v>
      </c>
      <c r="E183" s="24">
        <f>Assumptions!$F$115</f>
        <v>782</v>
      </c>
      <c r="F183" s="32" t="s">
        <v>8</v>
      </c>
      <c r="G183" s="30"/>
      <c r="H183" s="33">
        <f>C183*E183</f>
        <v>0</v>
      </c>
      <c r="J183" s="57" t="s">
        <v>5</v>
      </c>
      <c r="K183" s="71">
        <f>Assumptions!$E$115</f>
        <v>1</v>
      </c>
      <c r="L183" s="31">
        <f>L152*K183</f>
        <v>0</v>
      </c>
      <c r="M183" s="32" t="s">
        <v>7</v>
      </c>
      <c r="N183" s="24">
        <f>Assumptions!$F$115</f>
        <v>782</v>
      </c>
      <c r="O183" s="32" t="s">
        <v>8</v>
      </c>
      <c r="P183" s="30"/>
      <c r="Q183" s="33">
        <f>L183*N183</f>
        <v>0</v>
      </c>
    </row>
    <row r="184" spans="1:17" ht="11.1" customHeight="1" x14ac:dyDescent="0.25">
      <c r="A184" s="57" t="s">
        <v>9</v>
      </c>
      <c r="B184" s="71">
        <f>Assumptions!$E$116</f>
        <v>1.2</v>
      </c>
      <c r="C184" s="31">
        <f t="shared" ref="C184:C193" si="24">C153*B184</f>
        <v>0</v>
      </c>
      <c r="D184" s="32" t="s">
        <v>7</v>
      </c>
      <c r="E184" s="24">
        <f>Assumptions!$F$116</f>
        <v>1624</v>
      </c>
      <c r="F184" s="32" t="s">
        <v>8</v>
      </c>
      <c r="G184" s="30"/>
      <c r="H184" s="33">
        <f t="shared" ref="H184:H194" si="25">C184*E184</f>
        <v>0</v>
      </c>
      <c r="J184" s="57" t="s">
        <v>9</v>
      </c>
      <c r="K184" s="71">
        <f>Assumptions!$E$116</f>
        <v>1.2</v>
      </c>
      <c r="L184" s="31">
        <f t="shared" ref="L184:L193" si="26">L153*K184</f>
        <v>0</v>
      </c>
      <c r="M184" s="32" t="s">
        <v>7</v>
      </c>
      <c r="N184" s="24">
        <f>Assumptions!$F$116</f>
        <v>1624</v>
      </c>
      <c r="O184" s="32" t="s">
        <v>8</v>
      </c>
      <c r="P184" s="30"/>
      <c r="Q184" s="33">
        <f t="shared" ref="Q184:Q194" si="27">L184*N184</f>
        <v>0</v>
      </c>
    </row>
    <row r="185" spans="1:17" ht="11.1" customHeight="1" x14ac:dyDescent="0.25">
      <c r="A185" s="57" t="s">
        <v>11</v>
      </c>
      <c r="B185" s="71">
        <f>Assumptions!$E$117</f>
        <v>1</v>
      </c>
      <c r="C185" s="31">
        <f t="shared" si="24"/>
        <v>0</v>
      </c>
      <c r="D185" s="32" t="s">
        <v>7</v>
      </c>
      <c r="E185" s="24">
        <f>Assumptions!$F$117</f>
        <v>1169</v>
      </c>
      <c r="F185" s="32" t="s">
        <v>8</v>
      </c>
      <c r="G185" s="30"/>
      <c r="H185" s="33">
        <f t="shared" si="25"/>
        <v>0</v>
      </c>
      <c r="J185" s="57" t="s">
        <v>11</v>
      </c>
      <c r="K185" s="71">
        <f>Assumptions!$E$117</f>
        <v>1</v>
      </c>
      <c r="L185" s="31">
        <f t="shared" si="26"/>
        <v>0</v>
      </c>
      <c r="M185" s="32" t="s">
        <v>7</v>
      </c>
      <c r="N185" s="24">
        <f>Assumptions!$F$117</f>
        <v>1169</v>
      </c>
      <c r="O185" s="32" t="s">
        <v>8</v>
      </c>
      <c r="P185" s="30"/>
      <c r="Q185" s="33">
        <f t="shared" si="27"/>
        <v>0</v>
      </c>
    </row>
    <row r="186" spans="1:17" ht="11.1" customHeight="1" x14ac:dyDescent="0.25">
      <c r="A186" s="57" t="s">
        <v>13</v>
      </c>
      <c r="B186" s="71">
        <f>Assumptions!$E$118</f>
        <v>1</v>
      </c>
      <c r="C186" s="31">
        <f t="shared" si="24"/>
        <v>0</v>
      </c>
      <c r="D186" s="32" t="s">
        <v>7</v>
      </c>
      <c r="E186" s="24">
        <f>Assumptions!$F$118</f>
        <v>1028</v>
      </c>
      <c r="F186" s="32" t="s">
        <v>8</v>
      </c>
      <c r="G186" s="30"/>
      <c r="H186" s="33">
        <f t="shared" si="25"/>
        <v>0</v>
      </c>
      <c r="J186" s="57" t="s">
        <v>13</v>
      </c>
      <c r="K186" s="71">
        <f>Assumptions!$E$118</f>
        <v>1</v>
      </c>
      <c r="L186" s="31">
        <f t="shared" si="26"/>
        <v>0</v>
      </c>
      <c r="M186" s="32" t="s">
        <v>7</v>
      </c>
      <c r="N186" s="24">
        <f>Assumptions!$F$118</f>
        <v>1028</v>
      </c>
      <c r="O186" s="32" t="s">
        <v>8</v>
      </c>
      <c r="P186" s="30"/>
      <c r="Q186" s="33">
        <f t="shared" si="27"/>
        <v>0</v>
      </c>
    </row>
    <row r="187" spans="1:17" ht="11.1" customHeight="1" x14ac:dyDescent="0.25">
      <c r="A187" s="57" t="s">
        <v>15</v>
      </c>
      <c r="B187" s="71">
        <f>Assumptions!$E$119</f>
        <v>1.2</v>
      </c>
      <c r="C187" s="31">
        <f t="shared" si="24"/>
        <v>0</v>
      </c>
      <c r="D187" s="32" t="s">
        <v>7</v>
      </c>
      <c r="E187" s="24">
        <f>Assumptions!$F$119</f>
        <v>1415</v>
      </c>
      <c r="F187" s="32" t="s">
        <v>8</v>
      </c>
      <c r="G187" s="30"/>
      <c r="H187" s="33">
        <f t="shared" si="25"/>
        <v>0</v>
      </c>
      <c r="J187" s="57" t="s">
        <v>15</v>
      </c>
      <c r="K187" s="71">
        <f>Assumptions!$E$119</f>
        <v>1.2</v>
      </c>
      <c r="L187" s="31">
        <f t="shared" si="26"/>
        <v>0</v>
      </c>
      <c r="M187" s="32" t="s">
        <v>7</v>
      </c>
      <c r="N187" s="24">
        <f>Assumptions!$F$119</f>
        <v>1415</v>
      </c>
      <c r="O187" s="32" t="s">
        <v>8</v>
      </c>
      <c r="P187" s="30"/>
      <c r="Q187" s="33">
        <f t="shared" si="27"/>
        <v>0</v>
      </c>
    </row>
    <row r="188" spans="1:17" ht="11.1" customHeight="1" x14ac:dyDescent="0.25">
      <c r="A188" s="59" t="s">
        <v>17</v>
      </c>
      <c r="B188" s="71">
        <f>Assumptions!$E$120</f>
        <v>1.2</v>
      </c>
      <c r="C188" s="31">
        <f t="shared" si="24"/>
        <v>0</v>
      </c>
      <c r="D188" s="32" t="s">
        <v>7</v>
      </c>
      <c r="E188" s="24">
        <f>Assumptions!$F$120</f>
        <v>1597</v>
      </c>
      <c r="F188" s="32" t="s">
        <v>8</v>
      </c>
      <c r="G188" s="30"/>
      <c r="H188" s="33">
        <f t="shared" si="25"/>
        <v>0</v>
      </c>
      <c r="J188" s="59" t="s">
        <v>17</v>
      </c>
      <c r="K188" s="71">
        <f>Assumptions!$E$120</f>
        <v>1.2</v>
      </c>
      <c r="L188" s="31">
        <f t="shared" si="26"/>
        <v>0</v>
      </c>
      <c r="M188" s="32" t="s">
        <v>7</v>
      </c>
      <c r="N188" s="24">
        <f>Assumptions!$F$120</f>
        <v>1597</v>
      </c>
      <c r="O188" s="32" t="s">
        <v>8</v>
      </c>
      <c r="P188" s="30"/>
      <c r="Q188" s="33">
        <f t="shared" si="27"/>
        <v>0</v>
      </c>
    </row>
    <row r="189" spans="1:17" ht="11.1" customHeight="1" x14ac:dyDescent="0.25">
      <c r="A189" s="59" t="s">
        <v>19</v>
      </c>
      <c r="B189" s="71">
        <f>Assumptions!$E$121</f>
        <v>1</v>
      </c>
      <c r="C189" s="31">
        <f t="shared" si="24"/>
        <v>0</v>
      </c>
      <c r="D189" s="32" t="s">
        <v>7</v>
      </c>
      <c r="E189" s="24">
        <f>Assumptions!$F$121</f>
        <v>2758</v>
      </c>
      <c r="F189" s="32" t="s">
        <v>8</v>
      </c>
      <c r="G189" s="30"/>
      <c r="H189" s="33">
        <f t="shared" si="25"/>
        <v>0</v>
      </c>
      <c r="J189" s="59" t="s">
        <v>19</v>
      </c>
      <c r="K189" s="71">
        <f>Assumptions!$E$121</f>
        <v>1</v>
      </c>
      <c r="L189" s="31">
        <f t="shared" si="26"/>
        <v>0</v>
      </c>
      <c r="M189" s="32" t="s">
        <v>7</v>
      </c>
      <c r="N189" s="24">
        <f>Assumptions!$F$121</f>
        <v>2758</v>
      </c>
      <c r="O189" s="32" t="s">
        <v>8</v>
      </c>
      <c r="P189" s="30"/>
      <c r="Q189" s="33">
        <f t="shared" si="27"/>
        <v>0</v>
      </c>
    </row>
    <row r="190" spans="1:17" ht="11.1" customHeight="1" x14ac:dyDescent="0.25">
      <c r="A190" s="57" t="s">
        <v>21</v>
      </c>
      <c r="B190" s="71">
        <f>Assumptions!$E$122</f>
        <v>1</v>
      </c>
      <c r="C190" s="31">
        <f t="shared" si="24"/>
        <v>0</v>
      </c>
      <c r="D190" s="32" t="s">
        <v>7</v>
      </c>
      <c r="E190" s="24">
        <f>Assumptions!$F$122</f>
        <v>1110</v>
      </c>
      <c r="F190" s="32" t="s">
        <v>8</v>
      </c>
      <c r="H190" s="33">
        <f t="shared" si="25"/>
        <v>0</v>
      </c>
      <c r="J190" s="57" t="s">
        <v>21</v>
      </c>
      <c r="K190" s="71">
        <f>Assumptions!$E$122</f>
        <v>1</v>
      </c>
      <c r="L190" s="31">
        <f t="shared" si="26"/>
        <v>0</v>
      </c>
      <c r="M190" s="32" t="s">
        <v>7</v>
      </c>
      <c r="N190" s="24">
        <f>Assumptions!$F$122</f>
        <v>1110</v>
      </c>
      <c r="O190" s="32" t="s">
        <v>8</v>
      </c>
      <c r="Q190" s="33">
        <f t="shared" si="27"/>
        <v>0</v>
      </c>
    </row>
    <row r="191" spans="1:17" ht="11.1" customHeight="1" x14ac:dyDescent="0.25">
      <c r="A191" s="59" t="s">
        <v>52</v>
      </c>
      <c r="B191" s="71">
        <f>Assumptions!$E$123</f>
        <v>1</v>
      </c>
      <c r="C191" s="31">
        <f t="shared" si="24"/>
        <v>0</v>
      </c>
      <c r="D191" s="32" t="s">
        <v>25</v>
      </c>
      <c r="E191" s="24">
        <f>Assumptions!$F$123</f>
        <v>830</v>
      </c>
      <c r="F191" s="32" t="s">
        <v>8</v>
      </c>
      <c r="G191" s="30"/>
      <c r="H191" s="33">
        <f t="shared" si="25"/>
        <v>0</v>
      </c>
      <c r="J191" s="59" t="s">
        <v>52</v>
      </c>
      <c r="K191" s="71">
        <f>Assumptions!$E$123</f>
        <v>1</v>
      </c>
      <c r="L191" s="31">
        <f t="shared" si="26"/>
        <v>0</v>
      </c>
      <c r="M191" s="32" t="s">
        <v>25</v>
      </c>
      <c r="N191" s="24">
        <f>Assumptions!$F$123</f>
        <v>830</v>
      </c>
      <c r="O191" s="32" t="s">
        <v>8</v>
      </c>
      <c r="P191" s="30"/>
      <c r="Q191" s="33">
        <f t="shared" si="27"/>
        <v>0</v>
      </c>
    </row>
    <row r="192" spans="1:17" ht="11.1" customHeight="1" x14ac:dyDescent="0.25">
      <c r="A192" s="59" t="str">
        <f>B161</f>
        <v>Car Sales</v>
      </c>
      <c r="B192" s="71">
        <f>Assumptions!$E$124</f>
        <v>1</v>
      </c>
      <c r="C192" s="31">
        <f t="shared" si="24"/>
        <v>0</v>
      </c>
      <c r="D192" s="32" t="s">
        <v>25</v>
      </c>
      <c r="E192" s="24">
        <f>Assumptions!$F$124</f>
        <v>1614</v>
      </c>
      <c r="F192" s="32" t="s">
        <v>8</v>
      </c>
      <c r="G192" s="30"/>
      <c r="H192" s="33">
        <f t="shared" si="25"/>
        <v>0</v>
      </c>
      <c r="J192" s="59" t="str">
        <f>K161</f>
        <v>Car Sales</v>
      </c>
      <c r="K192" s="71">
        <f>Assumptions!$E$124</f>
        <v>1</v>
      </c>
      <c r="L192" s="31">
        <f t="shared" si="26"/>
        <v>0</v>
      </c>
      <c r="M192" s="32" t="s">
        <v>25</v>
      </c>
      <c r="N192" s="24">
        <f>Assumptions!$F$124</f>
        <v>1614</v>
      </c>
      <c r="O192" s="32" t="s">
        <v>8</v>
      </c>
      <c r="P192" s="30"/>
      <c r="Q192" s="33">
        <f t="shared" si="27"/>
        <v>0</v>
      </c>
    </row>
    <row r="193" spans="1:17" ht="11.1" customHeight="1" x14ac:dyDescent="0.25">
      <c r="A193" s="59" t="str">
        <f>B162</f>
        <v>Vehicle Repairs</v>
      </c>
      <c r="B193" s="71">
        <f>Assumptions!$E$125</f>
        <v>1</v>
      </c>
      <c r="C193" s="31">
        <f t="shared" si="24"/>
        <v>0</v>
      </c>
      <c r="D193" s="32" t="s">
        <v>25</v>
      </c>
      <c r="E193" s="24">
        <f>Assumptions!$F$125</f>
        <v>1546</v>
      </c>
      <c r="F193" s="32" t="s">
        <v>8</v>
      </c>
      <c r="G193" s="30"/>
      <c r="H193" s="33">
        <f t="shared" si="25"/>
        <v>0</v>
      </c>
      <c r="J193" s="59" t="str">
        <f>K162</f>
        <v>Vehicle Repairs</v>
      </c>
      <c r="K193" s="71">
        <f>Assumptions!$E$125</f>
        <v>1</v>
      </c>
      <c r="L193" s="31">
        <f t="shared" si="26"/>
        <v>0</v>
      </c>
      <c r="M193" s="32" t="s">
        <v>25</v>
      </c>
      <c r="N193" s="24">
        <f>Assumptions!$F$125</f>
        <v>1546</v>
      </c>
      <c r="O193" s="32" t="s">
        <v>8</v>
      </c>
      <c r="P193" s="30"/>
      <c r="Q193" s="33">
        <f t="shared" si="27"/>
        <v>0</v>
      </c>
    </row>
    <row r="194" spans="1:17" ht="11.1" customHeight="1" x14ac:dyDescent="0.25">
      <c r="A194" s="59">
        <f>B163</f>
        <v>0</v>
      </c>
      <c r="B194" s="71">
        <f>Assumptions!$E$126</f>
        <v>0</v>
      </c>
      <c r="C194" s="31">
        <f>C163*B194</f>
        <v>0</v>
      </c>
      <c r="D194" s="32" t="s">
        <v>25</v>
      </c>
      <c r="E194" s="24">
        <f>Assumptions!$F$126</f>
        <v>0</v>
      </c>
      <c r="F194" s="32" t="s">
        <v>8</v>
      </c>
      <c r="G194" s="30"/>
      <c r="H194" s="33">
        <f t="shared" si="25"/>
        <v>0</v>
      </c>
      <c r="J194" s="59">
        <f>K163</f>
        <v>0</v>
      </c>
      <c r="K194" s="71">
        <f>Assumptions!$E$126</f>
        <v>0</v>
      </c>
      <c r="L194" s="31">
        <f>L163*K194</f>
        <v>0</v>
      </c>
      <c r="M194" s="32" t="s">
        <v>25</v>
      </c>
      <c r="N194" s="24">
        <f>Assumptions!$F$126</f>
        <v>0</v>
      </c>
      <c r="O194" s="32" t="s">
        <v>8</v>
      </c>
      <c r="P194" s="30"/>
      <c r="Q194" s="33">
        <f t="shared" si="27"/>
        <v>0</v>
      </c>
    </row>
    <row r="195" spans="1:17" ht="11.1" customHeight="1" x14ac:dyDescent="0.25">
      <c r="A195" s="72"/>
      <c r="B195" s="72"/>
      <c r="C195" s="72"/>
      <c r="D195" s="34"/>
      <c r="E195" s="72"/>
      <c r="F195" s="72"/>
      <c r="G195" s="72"/>
      <c r="H195" s="72"/>
      <c r="J195" s="72"/>
      <c r="K195" s="72"/>
      <c r="L195" s="72"/>
      <c r="M195" s="34"/>
      <c r="N195" s="72"/>
      <c r="O195" s="72"/>
      <c r="P195" s="72"/>
      <c r="Q195" s="72"/>
    </row>
    <row r="196" spans="1:17" ht="11.1" customHeight="1" x14ac:dyDescent="0.25">
      <c r="A196" s="59" t="s">
        <v>31</v>
      </c>
      <c r="B196" s="10"/>
      <c r="E196" s="73">
        <f>Assumptions!$E$147</f>
        <v>0</v>
      </c>
      <c r="F196" s="32" t="s">
        <v>32</v>
      </c>
      <c r="H196" s="33">
        <f>SUM(C183:C194)*E196</f>
        <v>0</v>
      </c>
      <c r="J196" s="59" t="s">
        <v>31</v>
      </c>
      <c r="K196" s="10"/>
      <c r="N196" s="73">
        <f>Assumptions!$E$147</f>
        <v>0</v>
      </c>
      <c r="O196" s="32" t="s">
        <v>32</v>
      </c>
      <c r="Q196" s="33">
        <f>SUM(L183:L194)*N196</f>
        <v>0</v>
      </c>
    </row>
    <row r="197" spans="1:17" ht="11.1" customHeight="1" x14ac:dyDescent="0.25">
      <c r="A197" s="59" t="s">
        <v>33</v>
      </c>
      <c r="B197" s="23"/>
      <c r="C197" s="30"/>
      <c r="D197" s="30"/>
      <c r="E197" s="85">
        <f>Assumptions!$E$148</f>
        <v>0.08</v>
      </c>
      <c r="F197" s="32" t="s">
        <v>34</v>
      </c>
      <c r="G197" s="30"/>
      <c r="H197" s="33">
        <f>SUM(H183:H194)*E197</f>
        <v>0</v>
      </c>
      <c r="J197" s="59" t="s">
        <v>33</v>
      </c>
      <c r="K197" s="23"/>
      <c r="L197" s="30"/>
      <c r="M197" s="30"/>
      <c r="N197" s="85">
        <f>Assumptions!$E$148</f>
        <v>0.08</v>
      </c>
      <c r="O197" s="32" t="s">
        <v>34</v>
      </c>
      <c r="P197" s="30"/>
      <c r="Q197" s="33">
        <f>SUM(Q183:Q194)*N197</f>
        <v>0</v>
      </c>
    </row>
    <row r="198" spans="1:17" ht="11.1" customHeight="1" x14ac:dyDescent="0.25">
      <c r="A198" s="59" t="s">
        <v>35</v>
      </c>
      <c r="B198" s="23"/>
      <c r="C198" s="30"/>
      <c r="D198" s="30"/>
      <c r="E198" s="85">
        <f>Assumptions!$E$149</f>
        <v>5.0000000000000001E-3</v>
      </c>
      <c r="F198" s="32" t="s">
        <v>36</v>
      </c>
      <c r="G198" s="30"/>
      <c r="H198" s="33">
        <f>H165*E198</f>
        <v>0</v>
      </c>
      <c r="J198" s="59" t="s">
        <v>35</v>
      </c>
      <c r="K198" s="23"/>
      <c r="L198" s="30"/>
      <c r="M198" s="30"/>
      <c r="N198" s="85">
        <f>Assumptions!$E$149</f>
        <v>5.0000000000000001E-3</v>
      </c>
      <c r="O198" s="32" t="s">
        <v>36</v>
      </c>
      <c r="P198" s="30"/>
      <c r="Q198" s="33">
        <f>Q165*N198</f>
        <v>0</v>
      </c>
    </row>
    <row r="199" spans="1:17" ht="11.1" customHeight="1" x14ac:dyDescent="0.25">
      <c r="A199" s="59" t="s">
        <v>37</v>
      </c>
      <c r="B199" s="23"/>
      <c r="C199" s="30"/>
      <c r="D199" s="30"/>
      <c r="E199" s="85">
        <f>Assumptions!$E$150</f>
        <v>6.0000000000000001E-3</v>
      </c>
      <c r="F199" s="32" t="s">
        <v>34</v>
      </c>
      <c r="G199" s="30"/>
      <c r="H199" s="33">
        <f>SUM(H183:H194)*E199</f>
        <v>0</v>
      </c>
      <c r="J199" s="59" t="s">
        <v>37</v>
      </c>
      <c r="K199" s="23"/>
      <c r="L199" s="30"/>
      <c r="M199" s="30"/>
      <c r="N199" s="85">
        <f>Assumptions!$E$150</f>
        <v>6.0000000000000001E-3</v>
      </c>
      <c r="O199" s="32" t="s">
        <v>34</v>
      </c>
      <c r="P199" s="30"/>
      <c r="Q199" s="33">
        <f>SUM(Q183:Q194)*N199</f>
        <v>0</v>
      </c>
    </row>
    <row r="200" spans="1:17" ht="11.1" customHeight="1" x14ac:dyDescent="0.25">
      <c r="A200" s="59" t="s">
        <v>38</v>
      </c>
      <c r="B200" s="23"/>
      <c r="C200" s="30"/>
      <c r="D200" s="30"/>
      <c r="E200" s="85">
        <f>Assumptions!$E$151</f>
        <v>0.01</v>
      </c>
      <c r="F200" s="32" t="s">
        <v>36</v>
      </c>
      <c r="G200" s="30"/>
      <c r="H200" s="33">
        <f>SUM(H152:H157)*E200+H159*E200</f>
        <v>0</v>
      </c>
      <c r="J200" s="59" t="s">
        <v>38</v>
      </c>
      <c r="K200" s="23"/>
      <c r="L200" s="30"/>
      <c r="M200" s="30"/>
      <c r="N200" s="85">
        <f>Assumptions!$E$151</f>
        <v>0.01</v>
      </c>
      <c r="O200" s="32" t="s">
        <v>36</v>
      </c>
      <c r="P200" s="30"/>
      <c r="Q200" s="33">
        <f>SUM(Q152:Q157)*N200+Q159*N200</f>
        <v>0</v>
      </c>
    </row>
    <row r="201" spans="1:17" ht="11.1" customHeight="1" x14ac:dyDescent="0.25">
      <c r="A201" s="59" t="s">
        <v>39</v>
      </c>
      <c r="B201" s="23"/>
      <c r="C201" s="41"/>
      <c r="D201" s="30"/>
      <c r="E201" s="85">
        <f>Assumptions!$E$152</f>
        <v>0.05</v>
      </c>
      <c r="F201" s="32" t="s">
        <v>34</v>
      </c>
      <c r="G201" s="30"/>
      <c r="H201" s="33">
        <f>SUM(H183:H194)*E201</f>
        <v>0</v>
      </c>
      <c r="J201" s="59" t="s">
        <v>39</v>
      </c>
      <c r="K201" s="23"/>
      <c r="L201" s="41"/>
      <c r="M201" s="30"/>
      <c r="N201" s="85">
        <f>Assumptions!$E$152</f>
        <v>0.05</v>
      </c>
      <c r="O201" s="32" t="s">
        <v>34</v>
      </c>
      <c r="P201" s="30"/>
      <c r="Q201" s="33">
        <f>SUM(Q183:Q194)*N201</f>
        <v>0</v>
      </c>
    </row>
    <row r="202" spans="1:17" ht="11.1" customHeight="1" x14ac:dyDescent="0.25">
      <c r="A202" s="59" t="s">
        <v>40</v>
      </c>
      <c r="B202" s="10"/>
      <c r="E202" s="40"/>
      <c r="F202" s="32" t="s">
        <v>133</v>
      </c>
      <c r="H202" s="36">
        <f>C163*E202</f>
        <v>0</v>
      </c>
      <c r="J202" s="59" t="s">
        <v>40</v>
      </c>
      <c r="K202" s="10"/>
      <c r="N202" s="40"/>
      <c r="O202" s="32" t="s">
        <v>133</v>
      </c>
      <c r="Q202" s="36">
        <f>L163*N202</f>
        <v>0</v>
      </c>
    </row>
    <row r="203" spans="1:17" ht="11.1" customHeight="1" x14ac:dyDescent="0.25">
      <c r="A203" s="59" t="s">
        <v>42</v>
      </c>
      <c r="B203" s="23"/>
      <c r="C203" s="39">
        <f>Assumptions!$C$154</f>
        <v>0.05</v>
      </c>
      <c r="D203" s="31">
        <f>Assumptions!$D$154</f>
        <v>12</v>
      </c>
      <c r="E203" s="74" t="s">
        <v>43</v>
      </c>
      <c r="F203" s="24">
        <f>Assumptions!$G$154</f>
        <v>3</v>
      </c>
      <c r="G203" s="74" t="s">
        <v>88</v>
      </c>
      <c r="H203" s="33">
        <f>(((SUM(H169:H181)*POWER((1+C203/12),((D203+F203)/12)*12))-SUM(H169:H181))   +     ((((SUM(H183:H202)*POWER((1+C203/12),((D203+F203)/12)*12))-SUM(H183:H202))*0.5)))</f>
        <v>0</v>
      </c>
      <c r="J203" s="59" t="s">
        <v>42</v>
      </c>
      <c r="K203" s="23"/>
      <c r="L203" s="39">
        <f>Assumptions!$C$154</f>
        <v>0.05</v>
      </c>
      <c r="M203" s="31">
        <f>Assumptions!$D$154</f>
        <v>12</v>
      </c>
      <c r="N203" s="74" t="s">
        <v>43</v>
      </c>
      <c r="O203" s="24">
        <f>Assumptions!$G$154</f>
        <v>3</v>
      </c>
      <c r="P203" s="74" t="s">
        <v>88</v>
      </c>
      <c r="Q203" s="33">
        <f>(((SUM(Q169:Q181)*POWER((1+L203/12),((M203+O203)/12)*12))-SUM(Q169:Q181))   +     ((((SUM(Q183:Q202)*POWER((1+L203/12),((M203+O203)/12)*12))-SUM(Q183:Q202))*0.5)))</f>
        <v>0</v>
      </c>
    </row>
    <row r="204" spans="1:17" ht="11.1" customHeight="1" x14ac:dyDescent="0.25">
      <c r="A204" s="59" t="s">
        <v>44</v>
      </c>
      <c r="B204" s="23"/>
      <c r="C204" s="39">
        <f>Assumptions!$C$155</f>
        <v>0.01</v>
      </c>
      <c r="D204" s="32" t="s">
        <v>45</v>
      </c>
      <c r="E204" s="30"/>
      <c r="F204" s="30"/>
      <c r="G204" s="30"/>
      <c r="H204" s="33">
        <f>SUM(H169:H202)*C204</f>
        <v>0</v>
      </c>
      <c r="J204" s="59" t="s">
        <v>44</v>
      </c>
      <c r="K204" s="23"/>
      <c r="L204" s="39">
        <f>Assumptions!$C$155</f>
        <v>0.01</v>
      </c>
      <c r="M204" s="32" t="s">
        <v>45</v>
      </c>
      <c r="N204" s="30"/>
      <c r="O204" s="30"/>
      <c r="P204" s="30"/>
      <c r="Q204" s="33">
        <f>SUM(Q169:Q202)*L204</f>
        <v>0</v>
      </c>
    </row>
    <row r="205" spans="1:17" ht="11.1" customHeight="1" x14ac:dyDescent="0.25">
      <c r="A205" s="59" t="s">
        <v>46</v>
      </c>
      <c r="B205" s="23"/>
      <c r="C205" s="30"/>
      <c r="D205" s="39">
        <f>Assumptions!$D$156</f>
        <v>0.17499999999999999</v>
      </c>
      <c r="E205" s="32" t="s">
        <v>47</v>
      </c>
      <c r="F205" s="30"/>
      <c r="G205" s="30"/>
      <c r="H205" s="33">
        <f>H165*D205</f>
        <v>0</v>
      </c>
      <c r="J205" s="59" t="s">
        <v>46</v>
      </c>
      <c r="K205" s="23"/>
      <c r="L205" s="30"/>
      <c r="M205" s="39">
        <f>Assumptions!$D$156</f>
        <v>0.17499999999999999</v>
      </c>
      <c r="N205" s="32" t="s">
        <v>47</v>
      </c>
      <c r="O205" s="30"/>
      <c r="P205" s="30"/>
      <c r="Q205" s="33">
        <f>Q165*M205</f>
        <v>0</v>
      </c>
    </row>
    <row r="206" spans="1:17" ht="11.1" customHeight="1" x14ac:dyDescent="0.25">
      <c r="A206" s="61" t="s">
        <v>48</v>
      </c>
      <c r="B206" s="28"/>
      <c r="C206" s="28"/>
      <c r="D206" s="28"/>
      <c r="E206" s="28"/>
      <c r="F206" s="28"/>
      <c r="G206" s="28"/>
      <c r="H206" s="38">
        <f>SUM(H169:H205)</f>
        <v>0</v>
      </c>
      <c r="J206" s="61" t="s">
        <v>48</v>
      </c>
      <c r="K206" s="28"/>
      <c r="L206" s="28"/>
      <c r="M206" s="28"/>
      <c r="N206" s="28"/>
      <c r="O206" s="28"/>
      <c r="P206" s="28"/>
      <c r="Q206" s="38">
        <f>SUM(Q169:Q205)</f>
        <v>0</v>
      </c>
    </row>
    <row r="207" spans="1:17" ht="11.1" customHeight="1" x14ac:dyDescent="0.25">
      <c r="A207" s="75"/>
      <c r="B207" s="30"/>
      <c r="C207" s="30"/>
      <c r="D207" s="30"/>
      <c r="E207" s="30"/>
      <c r="F207" s="30"/>
      <c r="G207" s="30"/>
      <c r="H207" s="76"/>
      <c r="J207" s="75"/>
      <c r="K207" s="30"/>
      <c r="L207" s="30"/>
      <c r="M207" s="30"/>
      <c r="N207" s="30"/>
      <c r="O207" s="30"/>
      <c r="P207" s="30"/>
      <c r="Q207" s="76"/>
    </row>
    <row r="208" spans="1:17" ht="11.1" customHeight="1" x14ac:dyDescent="0.25">
      <c r="A208" s="77" t="s">
        <v>49</v>
      </c>
      <c r="B208" s="42"/>
      <c r="C208" s="42"/>
      <c r="D208" s="42"/>
      <c r="E208" s="42"/>
      <c r="F208" s="42"/>
      <c r="G208" s="42"/>
      <c r="H208" s="43">
        <f>H165-H206</f>
        <v>0</v>
      </c>
      <c r="J208" s="77" t="s">
        <v>49</v>
      </c>
      <c r="K208" s="42"/>
      <c r="L208" s="42"/>
      <c r="M208" s="42"/>
      <c r="N208" s="42"/>
      <c r="O208" s="42"/>
      <c r="P208" s="42"/>
      <c r="Q208" s="43">
        <f>Q165-Q206</f>
        <v>0</v>
      </c>
    </row>
    <row r="209" spans="1:17" ht="11.1" customHeight="1" x14ac:dyDescent="0.25">
      <c r="A209" s="77" t="s">
        <v>50</v>
      </c>
      <c r="B209" s="42"/>
      <c r="C209" s="42"/>
      <c r="D209" s="42"/>
      <c r="E209" s="42"/>
      <c r="F209" s="42"/>
      <c r="G209" s="42"/>
      <c r="H209" s="78" t="e">
        <f>H208/E149</f>
        <v>#DIV/0!</v>
      </c>
      <c r="J209" s="77" t="s">
        <v>50</v>
      </c>
      <c r="K209" s="42"/>
      <c r="L209" s="42"/>
      <c r="M209" s="42"/>
      <c r="N209" s="42"/>
      <c r="O209" s="42"/>
      <c r="P209" s="42"/>
      <c r="Q209" s="78" t="e">
        <f>Q208/N149</f>
        <v>#DIV/0!</v>
      </c>
    </row>
    <row r="210" spans="1:17" ht="11.1" customHeight="1" x14ac:dyDescent="0.25"/>
    <row r="211" spans="1:17" ht="11.1" customHeight="1" x14ac:dyDescent="0.25"/>
    <row r="212" spans="1:17" ht="11.1" customHeight="1" x14ac:dyDescent="0.25"/>
    <row r="213" spans="1:17" ht="11.1" customHeight="1" x14ac:dyDescent="0.25"/>
    <row r="214" spans="1:17" ht="11.1" customHeight="1" x14ac:dyDescent="0.25"/>
  </sheetData>
  <mergeCells count="18">
    <mergeCell ref="J1:K5"/>
    <mergeCell ref="M2:N4"/>
    <mergeCell ref="O2:Q4"/>
    <mergeCell ref="J71:K75"/>
    <mergeCell ref="M72:N74"/>
    <mergeCell ref="O72:Q74"/>
    <mergeCell ref="J141:K145"/>
    <mergeCell ref="M142:N144"/>
    <mergeCell ref="O142:Q144"/>
    <mergeCell ref="A141:B145"/>
    <mergeCell ref="D142:E144"/>
    <mergeCell ref="F142:H144"/>
    <mergeCell ref="A1:B5"/>
    <mergeCell ref="D2:E4"/>
    <mergeCell ref="F2:H4"/>
    <mergeCell ref="A71:B75"/>
    <mergeCell ref="D72:E74"/>
    <mergeCell ref="F72:H74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27657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123825</xdr:rowOff>
              </from>
              <to>
                <xdr:col>2</xdr:col>
                <xdr:colOff>266700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27657" r:id="rId4"/>
      </mc:Fallback>
    </mc:AlternateContent>
    <mc:AlternateContent xmlns:mc="http://schemas.openxmlformats.org/markup-compatibility/2006">
      <mc:Choice Requires="x14">
        <oleObject progId="CorelDRAW.Graphic.12" shapeId="27661" r:id="rId6">
          <objectPr defaultSize="0" autoPict="0" r:id="rId5">
            <anchor moveWithCells="1" sizeWithCells="1">
              <from>
                <xdr:col>0</xdr:col>
                <xdr:colOff>152400</xdr:colOff>
                <xdr:row>70</xdr:row>
                <xdr:rowOff>123825</xdr:rowOff>
              </from>
              <to>
                <xdr:col>2</xdr:col>
                <xdr:colOff>266700</xdr:colOff>
                <xdr:row>74</xdr:row>
                <xdr:rowOff>104775</xdr:rowOff>
              </to>
            </anchor>
          </objectPr>
        </oleObject>
      </mc:Choice>
      <mc:Fallback>
        <oleObject progId="CorelDRAW.Graphic.12" shapeId="27661" r:id="rId6"/>
      </mc:Fallback>
    </mc:AlternateContent>
    <mc:AlternateContent xmlns:mc="http://schemas.openxmlformats.org/markup-compatibility/2006">
      <mc:Choice Requires="x14">
        <oleObject progId="CorelDRAW.Graphic.12" shapeId="27665" r:id="rId7">
          <objectPr defaultSize="0" autoPict="0" r:id="rId5">
            <anchor moveWithCells="1" sizeWithCells="1">
              <from>
                <xdr:col>0</xdr:col>
                <xdr:colOff>152400</xdr:colOff>
                <xdr:row>140</xdr:row>
                <xdr:rowOff>123825</xdr:rowOff>
              </from>
              <to>
                <xdr:col>2</xdr:col>
                <xdr:colOff>266700</xdr:colOff>
                <xdr:row>144</xdr:row>
                <xdr:rowOff>104775</xdr:rowOff>
              </to>
            </anchor>
          </objectPr>
        </oleObject>
      </mc:Choice>
      <mc:Fallback>
        <oleObject progId="CorelDRAW.Graphic.12" shapeId="27665" r:id="rId7"/>
      </mc:Fallback>
    </mc:AlternateContent>
    <mc:AlternateContent xmlns:mc="http://schemas.openxmlformats.org/markup-compatibility/2006">
      <mc:Choice Requires="x14">
        <oleObject progId="CorelDRAW.Graphic.12" shapeId="27669" r:id="rId8">
          <objectPr defaultSize="0" autoPict="0" r:id="rId5">
            <anchor moveWithCells="1" sizeWithCells="1">
              <from>
                <xdr:col>9</xdr:col>
                <xdr:colOff>152400</xdr:colOff>
                <xdr:row>0</xdr:row>
                <xdr:rowOff>123825</xdr:rowOff>
              </from>
              <to>
                <xdr:col>11</xdr:col>
                <xdr:colOff>266700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27669" r:id="rId8"/>
      </mc:Fallback>
    </mc:AlternateContent>
    <mc:AlternateContent xmlns:mc="http://schemas.openxmlformats.org/markup-compatibility/2006">
      <mc:Choice Requires="x14">
        <oleObject progId="CorelDRAW.Graphic.12" shapeId="27670" r:id="rId9">
          <objectPr defaultSize="0" autoPict="0" r:id="rId5">
            <anchor moveWithCells="1" sizeWithCells="1">
              <from>
                <xdr:col>9</xdr:col>
                <xdr:colOff>152400</xdr:colOff>
                <xdr:row>70</xdr:row>
                <xdr:rowOff>123825</xdr:rowOff>
              </from>
              <to>
                <xdr:col>11</xdr:col>
                <xdr:colOff>266700</xdr:colOff>
                <xdr:row>74</xdr:row>
                <xdr:rowOff>104775</xdr:rowOff>
              </to>
            </anchor>
          </objectPr>
        </oleObject>
      </mc:Choice>
      <mc:Fallback>
        <oleObject progId="CorelDRAW.Graphic.12" shapeId="27670" r:id="rId9"/>
      </mc:Fallback>
    </mc:AlternateContent>
    <mc:AlternateContent xmlns:mc="http://schemas.openxmlformats.org/markup-compatibility/2006">
      <mc:Choice Requires="x14">
        <oleObject progId="CorelDRAW.Graphic.12" shapeId="27671" r:id="rId10">
          <objectPr defaultSize="0" autoPict="0" r:id="rId5">
            <anchor moveWithCells="1" sizeWithCells="1">
              <from>
                <xdr:col>9</xdr:col>
                <xdr:colOff>152400</xdr:colOff>
                <xdr:row>140</xdr:row>
                <xdr:rowOff>123825</xdr:rowOff>
              </from>
              <to>
                <xdr:col>11</xdr:col>
                <xdr:colOff>266700</xdr:colOff>
                <xdr:row>144</xdr:row>
                <xdr:rowOff>104775</xdr:rowOff>
              </to>
            </anchor>
          </objectPr>
        </oleObject>
      </mc:Choice>
      <mc:Fallback>
        <oleObject progId="CorelDRAW.Graphic.12" shapeId="27671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topLeftCell="A4" zoomScale="90" zoomScaleNormal="90" workbookViewId="0">
      <selection activeCell="C22" sqref="C22"/>
    </sheetView>
  </sheetViews>
  <sheetFormatPr defaultRowHeight="15" x14ac:dyDescent="0.25"/>
  <cols>
    <col min="1" max="1" width="30.28515625" customWidth="1"/>
    <col min="2" max="2" width="21" customWidth="1"/>
    <col min="3" max="3" width="20.28515625" customWidth="1"/>
    <col min="4" max="5" width="14.7109375" customWidth="1"/>
    <col min="6" max="26" width="10.7109375" customWidth="1"/>
  </cols>
  <sheetData>
    <row r="1" spans="1:11" ht="8.25" hidden="1" customHeight="1" x14ac:dyDescent="0.25">
      <c r="F1" s="130"/>
      <c r="G1" s="130"/>
      <c r="H1" s="130"/>
      <c r="I1" s="130"/>
      <c r="J1" s="130"/>
      <c r="K1" s="130"/>
    </row>
    <row r="2" spans="1:11" ht="40.5" customHeight="1" x14ac:dyDescent="0.25">
      <c r="A2" s="249"/>
      <c r="B2" s="251" t="s">
        <v>123</v>
      </c>
      <c r="C2" s="248"/>
      <c r="F2" s="130"/>
      <c r="G2" s="130"/>
      <c r="H2" s="130"/>
      <c r="I2" s="130"/>
      <c r="J2" s="130"/>
      <c r="K2" s="130"/>
    </row>
    <row r="3" spans="1:11" ht="18" customHeight="1" x14ac:dyDescent="0.25">
      <c r="A3" s="252" t="s">
        <v>156</v>
      </c>
      <c r="B3" s="272" t="s">
        <v>157</v>
      </c>
      <c r="C3" s="273"/>
      <c r="F3" s="130"/>
      <c r="G3" s="130"/>
      <c r="H3" s="130"/>
      <c r="I3" s="130"/>
      <c r="J3" s="130"/>
      <c r="K3" s="130"/>
    </row>
    <row r="4" spans="1:11" ht="16.5" customHeight="1" x14ac:dyDescent="0.25">
      <c r="A4" s="250"/>
      <c r="B4" s="253" t="s">
        <v>136</v>
      </c>
      <c r="C4" s="254" t="s">
        <v>135</v>
      </c>
      <c r="F4" s="131" t="s">
        <v>118</v>
      </c>
      <c r="G4" s="131" t="s">
        <v>87</v>
      </c>
      <c r="H4" s="131" t="s">
        <v>19</v>
      </c>
      <c r="I4" s="131" t="s">
        <v>121</v>
      </c>
      <c r="J4" s="131" t="s">
        <v>122</v>
      </c>
      <c r="K4" s="131" t="s">
        <v>23</v>
      </c>
    </row>
    <row r="5" spans="1:11" ht="16.5" customHeight="1" x14ac:dyDescent="0.25">
      <c r="A5" s="255" t="s">
        <v>158</v>
      </c>
      <c r="B5" s="256">
        <f>Industrial!H69</f>
        <v>-369.68567129014593</v>
      </c>
      <c r="C5" s="256">
        <f>Industrial!H139</f>
        <v>-461.91915498002942</v>
      </c>
      <c r="F5" s="131" t="s">
        <v>119</v>
      </c>
      <c r="G5" s="132" t="s">
        <v>120</v>
      </c>
      <c r="H5" s="132" t="s">
        <v>20</v>
      </c>
      <c r="I5" s="132" t="s">
        <v>22</v>
      </c>
    </row>
    <row r="6" spans="1:11" ht="16.5" customHeight="1" x14ac:dyDescent="0.25">
      <c r="A6" s="255" t="s">
        <v>159</v>
      </c>
      <c r="B6" s="256">
        <f>Office!H69</f>
        <v>-1027.338953120433</v>
      </c>
      <c r="C6" s="256">
        <f>Office!H139</f>
        <v>-1063.9610716443572</v>
      </c>
      <c r="F6" s="129"/>
    </row>
    <row r="7" spans="1:11" ht="16.5" customHeight="1" x14ac:dyDescent="0.25">
      <c r="A7" s="255" t="s">
        <v>160</v>
      </c>
      <c r="B7" s="256">
        <f>'Food Retail'!Q69</f>
        <v>357.72605733071828</v>
      </c>
      <c r="C7" s="256">
        <f>'Food Retail'!Q139</f>
        <v>289.84822972993959</v>
      </c>
      <c r="F7" s="129"/>
    </row>
    <row r="8" spans="1:11" ht="16.5" customHeight="1" x14ac:dyDescent="0.25">
      <c r="A8" s="255" t="s">
        <v>165</v>
      </c>
      <c r="B8" s="256">
        <f>'General Retail'!H69</f>
        <v>97.645840152750409</v>
      </c>
      <c r="C8" s="256">
        <f>'General Retail'!H139</f>
        <v>64.685933481218328</v>
      </c>
      <c r="F8" s="129"/>
    </row>
    <row r="9" spans="1:11" ht="16.5" customHeight="1" x14ac:dyDescent="0.25">
      <c r="A9" s="255" t="s">
        <v>161</v>
      </c>
      <c r="B9" s="256">
        <f>'Resi Inst'!H69</f>
        <v>-843.35860732224774</v>
      </c>
      <c r="C9" s="256">
        <f>'Resi Inst'!H139</f>
        <v>-871.96669972620441</v>
      </c>
      <c r="F9" s="129"/>
    </row>
    <row r="10" spans="1:11" ht="16.5" customHeight="1" x14ac:dyDescent="0.25">
      <c r="A10" s="255" t="s">
        <v>162</v>
      </c>
      <c r="B10" s="256">
        <f>Hotel!H69</f>
        <v>-282.84133472905597</v>
      </c>
      <c r="C10" s="256">
        <f>Hotel!H139</f>
        <v>-321.56740090073032</v>
      </c>
      <c r="F10" s="129"/>
    </row>
    <row r="11" spans="1:11" ht="16.5" customHeight="1" x14ac:dyDescent="0.25">
      <c r="A11" s="255" t="s">
        <v>163</v>
      </c>
      <c r="B11" s="256">
        <f>Community!H69</f>
        <v>-2428.9598870163159</v>
      </c>
      <c r="C11" s="256">
        <f>Community!H139</f>
        <v>-2461.9197936878481</v>
      </c>
      <c r="F11" s="129"/>
    </row>
    <row r="12" spans="1:11" ht="16.5" customHeight="1" x14ac:dyDescent="0.25">
      <c r="A12" s="255" t="s">
        <v>164</v>
      </c>
      <c r="B12" s="256">
        <f>Leisure!H69</f>
        <v>-324.69684757305981</v>
      </c>
      <c r="C12" s="256">
        <f>Leisure!H139</f>
        <v>-393.7591529346779</v>
      </c>
      <c r="F12" s="129"/>
    </row>
    <row r="13" spans="1:11" ht="16.5" customHeight="1" x14ac:dyDescent="0.25">
      <c r="A13" s="255" t="s">
        <v>52</v>
      </c>
      <c r="B13" s="256">
        <f>Agricultural!H69</f>
        <v>-669.49544516022297</v>
      </c>
      <c r="C13" s="256"/>
      <c r="F13" s="129"/>
    </row>
    <row r="14" spans="1:11" ht="16.5" customHeight="1" x14ac:dyDescent="0.25">
      <c r="A14" s="255" t="s">
        <v>166</v>
      </c>
      <c r="B14" s="256">
        <f>'Sui Generis '!H69</f>
        <v>-753.86620176724625</v>
      </c>
      <c r="C14" s="256">
        <f>'Sui Generis '!H139</f>
        <v>-797.80232221472727</v>
      </c>
      <c r="F14" s="129"/>
    </row>
    <row r="15" spans="1:11" ht="16.5" customHeight="1" x14ac:dyDescent="0.25">
      <c r="A15" s="255" t="s">
        <v>167</v>
      </c>
      <c r="B15" s="256">
        <f>'Sui Generis '!Q69</f>
        <v>-1304.8008854504837</v>
      </c>
      <c r="C15" s="256">
        <f>'Sui Generis '!Q139</f>
        <v>-1359.1344696367303</v>
      </c>
      <c r="F15" s="129"/>
    </row>
    <row r="16" spans="1:11" ht="16.5" customHeight="1" x14ac:dyDescent="0.25">
      <c r="A16" s="257"/>
      <c r="B16" s="258"/>
      <c r="C16" s="258"/>
      <c r="F16" s="129"/>
    </row>
    <row r="17" spans="6:6" ht="16.5" customHeight="1" x14ac:dyDescent="0.25">
      <c r="F17" s="129"/>
    </row>
    <row r="18" spans="6:6" ht="16.5" customHeight="1" x14ac:dyDescent="0.25">
      <c r="F18" s="129"/>
    </row>
    <row r="19" spans="6:6" ht="16.5" customHeight="1" x14ac:dyDescent="0.25">
      <c r="F19" s="129"/>
    </row>
    <row r="20" spans="6:6" ht="16.5" customHeight="1" x14ac:dyDescent="0.25">
      <c r="F20" s="129"/>
    </row>
    <row r="21" spans="6:6" ht="16.5" customHeight="1" x14ac:dyDescent="0.25">
      <c r="F21" s="129"/>
    </row>
    <row r="22" spans="6:6" ht="16.5" customHeight="1" x14ac:dyDescent="0.25">
      <c r="F22" s="129"/>
    </row>
    <row r="23" spans="6:6" ht="16.5" customHeight="1" x14ac:dyDescent="0.25">
      <c r="F23" s="129"/>
    </row>
    <row r="24" spans="6:6" ht="16.5" customHeight="1" x14ac:dyDescent="0.25">
      <c r="F24" s="129"/>
    </row>
    <row r="25" spans="6:6" ht="16.5" customHeight="1" x14ac:dyDescent="0.25">
      <c r="F25" s="129"/>
    </row>
    <row r="26" spans="6:6" ht="16.5" customHeight="1" x14ac:dyDescent="0.25">
      <c r="F26" s="8"/>
    </row>
    <row r="27" spans="6:6" ht="16.5" customHeight="1" x14ac:dyDescent="0.25">
      <c r="F27" s="8"/>
    </row>
    <row r="28" spans="6:6" ht="16.5" customHeight="1" x14ac:dyDescent="0.25">
      <c r="F28" s="8"/>
    </row>
    <row r="29" spans="6:6" ht="16.5" customHeight="1" x14ac:dyDescent="0.25"/>
    <row r="30" spans="6:6" ht="16.5" customHeight="1" x14ac:dyDescent="0.25"/>
    <row r="31" spans="6:6" ht="16.5" customHeight="1" x14ac:dyDescent="0.25"/>
    <row r="32" spans="6:6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22.5" customHeight="1" x14ac:dyDescent="0.25"/>
  </sheetData>
  <mergeCells count="1">
    <mergeCell ref="B3:C3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30721" r:id="rId4">
          <objectPr defaultSize="0" r:id="rId5">
            <anchor moveWithCells="1" sizeWithCells="1">
              <from>
                <xdr:col>0</xdr:col>
                <xdr:colOff>104775</xdr:colOff>
                <xdr:row>1</xdr:row>
                <xdr:rowOff>47625</xdr:rowOff>
              </from>
              <to>
                <xdr:col>0</xdr:col>
                <xdr:colOff>1143000</xdr:colOff>
                <xdr:row>2</xdr:row>
                <xdr:rowOff>19050</xdr:rowOff>
              </to>
            </anchor>
          </objectPr>
        </oleObject>
      </mc:Choice>
      <mc:Fallback>
        <oleObject progId="CorelDRAW.Graphic.12" shapeId="307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374"/>
  <sheetViews>
    <sheetView topLeftCell="A60" zoomScale="90" zoomScaleNormal="90" workbookViewId="0">
      <selection activeCell="E77" sqref="E77"/>
    </sheetView>
  </sheetViews>
  <sheetFormatPr defaultRowHeight="15" x14ac:dyDescent="0.25"/>
  <cols>
    <col min="1" max="1" width="12.7109375" customWidth="1"/>
    <col min="2" max="7" width="9.140625" customWidth="1"/>
    <col min="8" max="8" width="12.7109375" customWidth="1"/>
    <col min="9" max="9" width="1.7109375" customWidth="1"/>
    <col min="10" max="10" width="12.7109375" customWidth="1"/>
    <col min="11" max="16" width="9.140625" customWidth="1"/>
    <col min="17" max="17" width="12.7109375" customWidth="1"/>
    <col min="18" max="18" width="1.7109375" customWidth="1"/>
    <col min="19" max="19" width="12.7109375" customWidth="1"/>
    <col min="20" max="25" width="9.140625" customWidth="1"/>
    <col min="26" max="26" width="12.7109375" customWidth="1"/>
    <col min="27" max="27" width="1.7109375" customWidth="1"/>
    <col min="28" max="28" width="12.7109375" customWidth="1"/>
    <col min="29" max="34" width="9.140625" customWidth="1"/>
    <col min="35" max="35" width="12.7109375" customWidth="1"/>
    <col min="36" max="38" width="9.140625" customWidth="1"/>
    <col min="45" max="45" width="9.140625" customWidth="1"/>
  </cols>
  <sheetData>
    <row r="1" spans="1:45" ht="11.1" customHeight="1" x14ac:dyDescent="0.3">
      <c r="A1" s="274"/>
      <c r="B1" s="274"/>
      <c r="C1" s="20"/>
      <c r="D1" s="21"/>
      <c r="E1" s="20"/>
      <c r="F1" s="20"/>
      <c r="G1" s="20"/>
      <c r="H1" s="20"/>
      <c r="AJ1" s="95"/>
      <c r="AN1" s="95"/>
      <c r="AO1" s="112"/>
      <c r="AP1" s="95"/>
      <c r="AQ1" s="95"/>
      <c r="AR1" s="95"/>
      <c r="AS1" s="95"/>
    </row>
    <row r="2" spans="1:45" ht="11.1" customHeight="1" x14ac:dyDescent="0.35">
      <c r="A2" s="274"/>
      <c r="B2" s="274"/>
      <c r="C2" s="11"/>
      <c r="D2" s="275" t="s">
        <v>51</v>
      </c>
      <c r="E2" s="275"/>
      <c r="F2" s="275"/>
      <c r="G2" s="275"/>
      <c r="H2" s="275"/>
      <c r="AJ2" s="9"/>
      <c r="AO2" s="9"/>
      <c r="AP2" s="9"/>
      <c r="AQ2" s="9"/>
      <c r="AR2" s="9"/>
      <c r="AS2" s="9"/>
    </row>
    <row r="3" spans="1:45" ht="11.1" customHeight="1" x14ac:dyDescent="0.35">
      <c r="A3" s="274"/>
      <c r="B3" s="274"/>
      <c r="C3" s="11"/>
      <c r="D3" s="275"/>
      <c r="E3" s="275"/>
      <c r="F3" s="275"/>
      <c r="G3" s="275"/>
      <c r="H3" s="275"/>
      <c r="AJ3" s="9"/>
      <c r="AO3" s="9"/>
      <c r="AP3" s="9"/>
      <c r="AQ3" s="9"/>
      <c r="AR3" s="9"/>
      <c r="AS3" s="9"/>
    </row>
    <row r="4" spans="1:45" ht="11.1" customHeight="1" x14ac:dyDescent="0.35">
      <c r="A4" s="274"/>
      <c r="B4" s="274"/>
      <c r="C4" s="11"/>
      <c r="D4" s="275"/>
      <c r="E4" s="275"/>
      <c r="F4" s="275"/>
      <c r="G4" s="275"/>
      <c r="H4" s="275"/>
      <c r="AJ4" s="9"/>
      <c r="AO4" s="9"/>
      <c r="AP4" s="9"/>
      <c r="AQ4" s="9"/>
      <c r="AR4" s="9"/>
      <c r="AS4" s="9"/>
    </row>
    <row r="5" spans="1:45" ht="11.1" customHeight="1" x14ac:dyDescent="0.25">
      <c r="A5" s="274"/>
      <c r="B5" s="274"/>
      <c r="C5" s="11"/>
      <c r="D5" s="11"/>
      <c r="E5" s="11"/>
      <c r="F5" s="11"/>
      <c r="G5" s="11"/>
      <c r="H5" s="11"/>
    </row>
    <row r="6" spans="1:45" ht="11.1" customHeight="1" x14ac:dyDescent="0.25">
      <c r="A6" s="22" t="s">
        <v>100</v>
      </c>
      <c r="B6" s="22"/>
      <c r="C6" s="23"/>
      <c r="D6" s="23"/>
      <c r="E6" s="79" t="str">
        <f>Assumptions!$G$115</f>
        <v>Factory Unit</v>
      </c>
      <c r="F6" s="49"/>
      <c r="G6" s="80"/>
      <c r="H6" s="50"/>
      <c r="AJ6" s="114"/>
      <c r="AL6" s="113"/>
      <c r="AM6" s="113"/>
      <c r="AN6" s="30"/>
      <c r="AO6" s="30"/>
      <c r="AP6" s="30"/>
      <c r="AQ6" s="30"/>
      <c r="AR6" s="114"/>
      <c r="AS6" s="114"/>
    </row>
    <row r="7" spans="1:45" ht="11.1" customHeight="1" x14ac:dyDescent="0.25">
      <c r="A7" s="22" t="s">
        <v>0</v>
      </c>
      <c r="B7" s="23"/>
      <c r="C7" s="23"/>
      <c r="D7" s="23"/>
      <c r="E7" s="79" t="s">
        <v>136</v>
      </c>
      <c r="F7" s="49"/>
      <c r="G7" s="49"/>
      <c r="H7" s="51"/>
      <c r="AJ7" s="30"/>
      <c r="AL7" s="113"/>
      <c r="AM7" s="30"/>
      <c r="AN7" s="30"/>
      <c r="AO7" s="30"/>
      <c r="AP7" s="30"/>
      <c r="AQ7" s="30"/>
      <c r="AR7" s="30"/>
      <c r="AS7" s="30"/>
    </row>
    <row r="8" spans="1:45" ht="11.1" customHeight="1" x14ac:dyDescent="0.25">
      <c r="A8" s="22" t="s">
        <v>1</v>
      </c>
      <c r="B8" s="22"/>
      <c r="C8" s="23"/>
      <c r="D8" s="23"/>
      <c r="E8" s="81" t="str">
        <f>Assumptions!$A$160</f>
        <v>Area Wide</v>
      </c>
      <c r="F8" s="82"/>
      <c r="G8" s="83"/>
      <c r="H8" s="84"/>
      <c r="AJ8" s="114"/>
      <c r="AL8" s="113"/>
      <c r="AM8" s="113"/>
      <c r="AN8" s="30"/>
      <c r="AO8" s="30"/>
      <c r="AP8" s="30"/>
      <c r="AQ8" s="30"/>
      <c r="AR8" s="114"/>
      <c r="AS8" s="114"/>
    </row>
    <row r="9" spans="1:45" ht="11.1" customHeight="1" x14ac:dyDescent="0.25">
      <c r="A9" s="22" t="s">
        <v>2</v>
      </c>
      <c r="B9" s="22"/>
      <c r="C9" s="10"/>
      <c r="D9" s="23"/>
      <c r="E9" s="55">
        <f>SUM(C43:C54)</f>
        <v>1000</v>
      </c>
      <c r="F9" s="23" t="s">
        <v>3</v>
      </c>
      <c r="G9" s="25"/>
      <c r="H9" s="25"/>
      <c r="AJ9" s="116"/>
      <c r="AL9" s="113"/>
      <c r="AM9" s="113"/>
      <c r="AO9" s="30"/>
      <c r="AP9" s="115"/>
      <c r="AQ9" s="30"/>
      <c r="AR9" s="116"/>
      <c r="AS9" s="116"/>
    </row>
    <row r="10" spans="1:45" ht="11.1" customHeight="1" x14ac:dyDescent="0.25">
      <c r="A10" s="22"/>
      <c r="B10" s="23"/>
      <c r="C10" s="23"/>
      <c r="D10" s="56"/>
      <c r="E10" s="23"/>
      <c r="F10" s="25"/>
      <c r="G10" s="25"/>
      <c r="H10" s="25"/>
      <c r="AJ10" s="116"/>
      <c r="AL10" s="113"/>
      <c r="AM10" s="30"/>
      <c r="AN10" s="30"/>
      <c r="AO10" s="41"/>
      <c r="AP10" s="30"/>
      <c r="AQ10" s="116"/>
      <c r="AR10" s="116"/>
      <c r="AS10" s="116"/>
    </row>
    <row r="11" spans="1:45" ht="11.1" customHeight="1" x14ac:dyDescent="0.25">
      <c r="A11" s="27" t="s">
        <v>4</v>
      </c>
      <c r="B11" s="28"/>
      <c r="C11" s="28"/>
      <c r="D11" s="28"/>
      <c r="E11" s="28"/>
      <c r="F11" s="28"/>
      <c r="G11" s="28"/>
      <c r="H11" s="29"/>
      <c r="AJ11" s="116"/>
      <c r="AL11" s="113"/>
      <c r="AM11" s="30"/>
      <c r="AN11" s="30"/>
      <c r="AO11" s="30"/>
      <c r="AP11" s="30"/>
      <c r="AQ11" s="30"/>
      <c r="AR11" s="30"/>
      <c r="AS11" s="116"/>
    </row>
    <row r="12" spans="1:45" ht="11.1" customHeight="1" x14ac:dyDescent="0.25">
      <c r="A12" s="57" t="s">
        <v>5</v>
      </c>
      <c r="B12" s="58" t="s">
        <v>6</v>
      </c>
      <c r="C12" s="31">
        <f>Assumptions!$C$115</f>
        <v>1000</v>
      </c>
      <c r="D12" s="32" t="s">
        <v>7</v>
      </c>
      <c r="E12" s="24">
        <f>Assumptions!$C$132</f>
        <v>700</v>
      </c>
      <c r="F12" s="32" t="s">
        <v>8</v>
      </c>
      <c r="G12" s="30"/>
      <c r="H12" s="33">
        <f t="shared" ref="H12:H23" si="0">C12*E12</f>
        <v>700000</v>
      </c>
      <c r="AJ12" s="117"/>
      <c r="AL12" s="62"/>
      <c r="AM12" s="74"/>
      <c r="AN12" s="63"/>
      <c r="AO12" s="32"/>
      <c r="AP12" s="30"/>
      <c r="AQ12" s="32"/>
      <c r="AR12" s="30"/>
      <c r="AS12" s="117"/>
    </row>
    <row r="13" spans="1:45" ht="11.1" customHeight="1" x14ac:dyDescent="0.25">
      <c r="A13" s="57" t="s">
        <v>9</v>
      </c>
      <c r="B13" s="58" t="s">
        <v>10</v>
      </c>
      <c r="C13" s="31"/>
      <c r="D13" s="32" t="s">
        <v>7</v>
      </c>
      <c r="E13" s="24">
        <f>Assumptions!$C$133</f>
        <v>1400</v>
      </c>
      <c r="F13" s="32" t="s">
        <v>8</v>
      </c>
      <c r="G13" s="30"/>
      <c r="H13" s="33">
        <f t="shared" si="0"/>
        <v>0</v>
      </c>
      <c r="AJ13" s="117"/>
      <c r="AL13" s="62"/>
      <c r="AM13" s="74"/>
      <c r="AN13" s="63"/>
      <c r="AO13" s="32"/>
      <c r="AP13" s="30"/>
      <c r="AQ13" s="32"/>
      <c r="AR13" s="30"/>
      <c r="AS13" s="117"/>
    </row>
    <row r="14" spans="1:45" ht="11.1" customHeight="1" x14ac:dyDescent="0.25">
      <c r="A14" s="57" t="s">
        <v>11</v>
      </c>
      <c r="B14" s="58" t="s">
        <v>12</v>
      </c>
      <c r="C14" s="31"/>
      <c r="D14" s="32" t="s">
        <v>7</v>
      </c>
      <c r="E14" s="24">
        <f>Assumptions!$C$134</f>
        <v>2750</v>
      </c>
      <c r="F14" s="32" t="s">
        <v>8</v>
      </c>
      <c r="G14" s="30"/>
      <c r="H14" s="33">
        <f t="shared" si="0"/>
        <v>0</v>
      </c>
      <c r="AJ14" s="117"/>
      <c r="AL14" s="62"/>
      <c r="AM14" s="74"/>
      <c r="AN14" s="63"/>
      <c r="AO14" s="32"/>
      <c r="AP14" s="30"/>
      <c r="AQ14" s="32"/>
      <c r="AR14" s="30"/>
      <c r="AS14" s="117"/>
    </row>
    <row r="15" spans="1:45" ht="11.1" customHeight="1" x14ac:dyDescent="0.25">
      <c r="A15" s="57" t="s">
        <v>13</v>
      </c>
      <c r="B15" s="58" t="s">
        <v>14</v>
      </c>
      <c r="C15" s="31"/>
      <c r="D15" s="32" t="s">
        <v>7</v>
      </c>
      <c r="E15" s="24">
        <f>Assumptions!$C$135</f>
        <v>1800</v>
      </c>
      <c r="F15" s="32" t="s">
        <v>8</v>
      </c>
      <c r="G15" s="30"/>
      <c r="H15" s="33">
        <f t="shared" si="0"/>
        <v>0</v>
      </c>
      <c r="AJ15" s="117"/>
      <c r="AL15" s="62"/>
      <c r="AM15" s="74"/>
      <c r="AN15" s="63"/>
      <c r="AO15" s="32"/>
      <c r="AP15" s="30"/>
      <c r="AQ15" s="32"/>
      <c r="AR15" s="30"/>
      <c r="AS15" s="117"/>
    </row>
    <row r="16" spans="1:45" ht="11.1" customHeight="1" x14ac:dyDescent="0.25">
      <c r="A16" s="57" t="s">
        <v>15</v>
      </c>
      <c r="B16" s="58" t="s">
        <v>16</v>
      </c>
      <c r="C16" s="24"/>
      <c r="D16" s="32" t="s">
        <v>7</v>
      </c>
      <c r="E16" s="24">
        <f>Assumptions!$C$136</f>
        <v>1291</v>
      </c>
      <c r="F16" s="32" t="s">
        <v>8</v>
      </c>
      <c r="G16" s="30"/>
      <c r="H16" s="33">
        <f t="shared" si="0"/>
        <v>0</v>
      </c>
      <c r="AJ16" s="117"/>
      <c r="AL16" s="62"/>
      <c r="AM16" s="74"/>
      <c r="AN16" s="30"/>
      <c r="AO16" s="32"/>
      <c r="AP16" s="30"/>
      <c r="AQ16" s="32"/>
      <c r="AR16" s="30"/>
      <c r="AS16" s="117"/>
    </row>
    <row r="17" spans="1:45" ht="11.1" customHeight="1" x14ac:dyDescent="0.25">
      <c r="A17" s="59" t="s">
        <v>17</v>
      </c>
      <c r="B17" s="58" t="s">
        <v>18</v>
      </c>
      <c r="C17" s="24"/>
      <c r="D17" s="32" t="s">
        <v>7</v>
      </c>
      <c r="E17" s="24">
        <f>Assumptions!$C$137</f>
        <v>2500</v>
      </c>
      <c r="F17" s="32" t="s">
        <v>8</v>
      </c>
      <c r="G17" s="30"/>
      <c r="H17" s="33">
        <f t="shared" si="0"/>
        <v>0</v>
      </c>
      <c r="AJ17" s="117"/>
      <c r="AL17" s="118"/>
      <c r="AM17" s="74"/>
      <c r="AN17" s="30"/>
      <c r="AO17" s="32"/>
      <c r="AP17" s="30"/>
      <c r="AQ17" s="32"/>
      <c r="AR17" s="30"/>
      <c r="AS17" s="117"/>
    </row>
    <row r="18" spans="1:45" ht="11.1" customHeight="1" x14ac:dyDescent="0.25">
      <c r="A18" s="59" t="s">
        <v>19</v>
      </c>
      <c r="B18" s="58" t="s">
        <v>20</v>
      </c>
      <c r="C18" s="24"/>
      <c r="D18" s="32" t="s">
        <v>7</v>
      </c>
      <c r="E18" s="24">
        <f>Assumptions!$C$138</f>
        <v>1077</v>
      </c>
      <c r="F18" s="32" t="s">
        <v>8</v>
      </c>
      <c r="G18" s="30"/>
      <c r="H18" s="33">
        <f t="shared" si="0"/>
        <v>0</v>
      </c>
      <c r="AJ18" s="117"/>
      <c r="AL18" s="118"/>
      <c r="AM18" s="74"/>
      <c r="AN18" s="30"/>
      <c r="AO18" s="32"/>
      <c r="AP18" s="30"/>
      <c r="AQ18" s="32"/>
      <c r="AR18" s="30"/>
      <c r="AS18" s="117"/>
    </row>
    <row r="19" spans="1:45" ht="11.1" customHeight="1" x14ac:dyDescent="0.25">
      <c r="A19" s="57" t="s">
        <v>21</v>
      </c>
      <c r="B19" s="58" t="s">
        <v>22</v>
      </c>
      <c r="C19" s="40"/>
      <c r="D19" s="32" t="s">
        <v>7</v>
      </c>
      <c r="E19" s="24">
        <f>Assumptions!$C$139</f>
        <v>1350</v>
      </c>
      <c r="F19" s="32" t="s">
        <v>8</v>
      </c>
      <c r="H19" s="33">
        <f t="shared" si="0"/>
        <v>0</v>
      </c>
      <c r="AJ19" s="117"/>
      <c r="AL19" s="62"/>
      <c r="AM19" s="74"/>
      <c r="AO19" s="32"/>
      <c r="AP19" s="30"/>
      <c r="AQ19" s="32"/>
      <c r="AS19" s="117"/>
    </row>
    <row r="20" spans="1:45" ht="11.1" customHeight="1" x14ac:dyDescent="0.25">
      <c r="A20" s="57" t="s">
        <v>52</v>
      </c>
      <c r="B20" s="58"/>
      <c r="C20" s="31"/>
      <c r="D20" s="32" t="s">
        <v>25</v>
      </c>
      <c r="E20" s="24">
        <f>Assumptions!$C$140</f>
        <v>400</v>
      </c>
      <c r="F20" s="32" t="s">
        <v>8</v>
      </c>
      <c r="G20" s="30"/>
      <c r="H20" s="33">
        <f t="shared" si="0"/>
        <v>0</v>
      </c>
      <c r="AJ20" s="117"/>
      <c r="AL20" s="62"/>
      <c r="AM20" s="74"/>
      <c r="AN20" s="63"/>
      <c r="AO20" s="32"/>
      <c r="AP20" s="30"/>
      <c r="AQ20" s="32"/>
      <c r="AR20" s="30"/>
      <c r="AS20" s="117"/>
    </row>
    <row r="21" spans="1:45" ht="11.1" customHeight="1" x14ac:dyDescent="0.25">
      <c r="A21" s="57" t="s">
        <v>23</v>
      </c>
      <c r="B21" s="86" t="s">
        <v>24</v>
      </c>
      <c r="C21" s="31"/>
      <c r="D21" s="32" t="s">
        <v>25</v>
      </c>
      <c r="E21" s="24">
        <f>Assumptions!$C$141</f>
        <v>1500</v>
      </c>
      <c r="F21" s="32" t="s">
        <v>8</v>
      </c>
      <c r="G21" s="30"/>
      <c r="H21" s="33">
        <f t="shared" si="0"/>
        <v>0</v>
      </c>
      <c r="AJ21" s="117"/>
      <c r="AL21" s="62"/>
      <c r="AM21" s="74"/>
      <c r="AN21" s="63"/>
      <c r="AO21" s="32"/>
      <c r="AP21" s="30"/>
      <c r="AQ21" s="32"/>
      <c r="AR21" s="30"/>
      <c r="AS21" s="117"/>
    </row>
    <row r="22" spans="1:45" ht="11.1" customHeight="1" x14ac:dyDescent="0.25">
      <c r="A22" s="57" t="s">
        <v>23</v>
      </c>
      <c r="B22" s="86" t="s">
        <v>24</v>
      </c>
      <c r="C22" s="31"/>
      <c r="D22" s="32" t="s">
        <v>25</v>
      </c>
      <c r="E22" s="24">
        <f>Assumptions!$C$142</f>
        <v>700</v>
      </c>
      <c r="F22" s="32" t="s">
        <v>8</v>
      </c>
      <c r="G22" s="30"/>
      <c r="H22" s="33">
        <f t="shared" si="0"/>
        <v>0</v>
      </c>
      <c r="AJ22" s="117"/>
      <c r="AL22" s="62"/>
      <c r="AM22" s="74"/>
      <c r="AN22" s="63"/>
      <c r="AO22" s="32"/>
      <c r="AP22" s="30"/>
      <c r="AQ22" s="32"/>
      <c r="AR22" s="30"/>
      <c r="AS22" s="117"/>
    </row>
    <row r="23" spans="1:45" ht="11.1" customHeight="1" x14ac:dyDescent="0.25">
      <c r="A23" s="57" t="s">
        <v>23</v>
      </c>
      <c r="B23" s="86" t="s">
        <v>24</v>
      </c>
      <c r="C23" s="31"/>
      <c r="D23" s="32" t="s">
        <v>25</v>
      </c>
      <c r="E23" s="24">
        <f>Assumptions!$C$143</f>
        <v>0</v>
      </c>
      <c r="F23" s="32" t="s">
        <v>8</v>
      </c>
      <c r="G23" s="30"/>
      <c r="H23" s="33">
        <f t="shared" si="0"/>
        <v>0</v>
      </c>
      <c r="AJ23" s="117"/>
      <c r="AL23" s="62"/>
      <c r="AM23" s="74"/>
      <c r="AN23" s="63"/>
      <c r="AO23" s="32"/>
      <c r="AP23" s="30"/>
      <c r="AQ23" s="32"/>
      <c r="AR23" s="30"/>
      <c r="AS23" s="117"/>
    </row>
    <row r="24" spans="1:45" ht="11.1" customHeight="1" x14ac:dyDescent="0.25">
      <c r="A24" s="60"/>
      <c r="B24" s="34"/>
      <c r="C24" s="28"/>
      <c r="D24" s="28"/>
      <c r="E24" s="28"/>
      <c r="F24" s="28"/>
      <c r="G24" s="28"/>
      <c r="H24" s="35"/>
      <c r="AJ24" s="120"/>
      <c r="AL24" s="119"/>
      <c r="AM24" s="32"/>
      <c r="AN24" s="30"/>
      <c r="AO24" s="30"/>
      <c r="AP24" s="30"/>
      <c r="AQ24" s="30"/>
      <c r="AR24" s="30"/>
      <c r="AS24" s="120"/>
    </row>
    <row r="25" spans="1:45" ht="11.1" customHeight="1" x14ac:dyDescent="0.25">
      <c r="A25" s="61" t="s">
        <v>4</v>
      </c>
      <c r="B25" s="28"/>
      <c r="C25" s="28"/>
      <c r="D25" s="28"/>
      <c r="E25" s="28"/>
      <c r="F25" s="28"/>
      <c r="G25" s="28"/>
      <c r="H25" s="38">
        <f>SUM(H12:H24)</f>
        <v>700000</v>
      </c>
      <c r="AJ25" s="111"/>
      <c r="AL25" s="75"/>
      <c r="AM25" s="30"/>
      <c r="AN25" s="30"/>
      <c r="AO25" s="30"/>
      <c r="AP25" s="30"/>
      <c r="AQ25" s="30"/>
      <c r="AR25" s="30"/>
      <c r="AS25" s="111"/>
    </row>
    <row r="26" spans="1:45" ht="11.1" customHeight="1" x14ac:dyDescent="0.25">
      <c r="A26" s="62"/>
      <c r="B26" s="32"/>
      <c r="C26" s="63"/>
      <c r="D26" s="32"/>
      <c r="E26" s="30"/>
      <c r="F26" s="32"/>
      <c r="G26" s="30"/>
      <c r="H26" s="64"/>
      <c r="AJ26" s="117"/>
      <c r="AL26" s="62"/>
      <c r="AM26" s="32"/>
      <c r="AN26" s="63"/>
      <c r="AO26" s="32"/>
      <c r="AP26" s="30"/>
      <c r="AQ26" s="32"/>
      <c r="AR26" s="30"/>
      <c r="AS26" s="117"/>
    </row>
    <row r="27" spans="1:45" ht="11.1" customHeight="1" x14ac:dyDescent="0.25">
      <c r="A27" s="61" t="s">
        <v>26</v>
      </c>
      <c r="B27" s="28"/>
      <c r="C27" s="28"/>
      <c r="D27" s="28"/>
      <c r="E27" s="28"/>
      <c r="F27" s="28"/>
      <c r="G27" s="28"/>
      <c r="H27" s="37"/>
      <c r="AJ27" s="117"/>
      <c r="AL27" s="75"/>
      <c r="AM27" s="30"/>
      <c r="AN27" s="30"/>
      <c r="AO27" s="30"/>
      <c r="AP27" s="30"/>
      <c r="AQ27" s="30"/>
      <c r="AR27" s="30"/>
      <c r="AS27" s="117"/>
    </row>
    <row r="28" spans="1:45" ht="11.1" customHeight="1" x14ac:dyDescent="0.25">
      <c r="A28" s="65" t="s">
        <v>27</v>
      </c>
      <c r="B28" s="66" t="s">
        <v>28</v>
      </c>
      <c r="C28" s="63"/>
      <c r="D28" s="32"/>
      <c r="E28" s="30"/>
      <c r="F28" s="32"/>
      <c r="G28" s="30"/>
      <c r="H28" s="64"/>
      <c r="AJ28" s="117"/>
      <c r="AL28" s="121"/>
      <c r="AM28" s="63"/>
      <c r="AN28" s="63"/>
      <c r="AO28" s="32"/>
      <c r="AP28" s="30"/>
      <c r="AQ28" s="32"/>
      <c r="AR28" s="30"/>
      <c r="AS28" s="117"/>
    </row>
    <row r="29" spans="1:45" ht="11.1" customHeight="1" x14ac:dyDescent="0.25">
      <c r="A29" s="57" t="s">
        <v>5</v>
      </c>
      <c r="B29" s="67">
        <f>Assumptions!$D$115</f>
        <v>2</v>
      </c>
      <c r="C29" s="31">
        <f>C12*B29</f>
        <v>2000</v>
      </c>
      <c r="D29" s="32" t="s">
        <v>7</v>
      </c>
      <c r="E29" s="48"/>
      <c r="F29" s="32" t="s">
        <v>8</v>
      </c>
      <c r="G29" s="30"/>
      <c r="H29" s="33">
        <f t="shared" ref="H29:H40" si="1">C29*E29</f>
        <v>0</v>
      </c>
      <c r="AJ29" s="117"/>
      <c r="AL29" s="62"/>
      <c r="AM29" s="109"/>
      <c r="AN29" s="63"/>
      <c r="AO29" s="32"/>
      <c r="AP29" s="30"/>
      <c r="AQ29" s="32"/>
      <c r="AR29" s="30"/>
      <c r="AS29" s="117"/>
    </row>
    <row r="30" spans="1:45" ht="11.1" customHeight="1" x14ac:dyDescent="0.25">
      <c r="A30" s="57" t="s">
        <v>9</v>
      </c>
      <c r="B30" s="67">
        <f>Assumptions!$D$116</f>
        <v>2</v>
      </c>
      <c r="C30" s="31">
        <f t="shared" ref="C30:C40" si="2">C13*B30</f>
        <v>0</v>
      </c>
      <c r="D30" s="32" t="s">
        <v>7</v>
      </c>
      <c r="E30" s="24"/>
      <c r="F30" s="32" t="s">
        <v>8</v>
      </c>
      <c r="G30" s="30"/>
      <c r="H30" s="33">
        <f t="shared" si="1"/>
        <v>0</v>
      </c>
      <c r="AJ30" s="117"/>
      <c r="AL30" s="62"/>
      <c r="AM30" s="109"/>
      <c r="AN30" s="63"/>
      <c r="AO30" s="32"/>
      <c r="AP30" s="30"/>
      <c r="AQ30" s="32"/>
      <c r="AR30" s="30"/>
      <c r="AS30" s="117"/>
    </row>
    <row r="31" spans="1:45" ht="11.1" customHeight="1" x14ac:dyDescent="0.25">
      <c r="A31" s="57" t="s">
        <v>11</v>
      </c>
      <c r="B31" s="67">
        <f>Assumptions!$D$117</f>
        <v>3</v>
      </c>
      <c r="C31" s="31">
        <f t="shared" si="2"/>
        <v>0</v>
      </c>
      <c r="D31" s="32" t="s">
        <v>7</v>
      </c>
      <c r="E31" s="24"/>
      <c r="F31" s="32" t="s">
        <v>8</v>
      </c>
      <c r="G31" s="30"/>
      <c r="H31" s="33">
        <f t="shared" si="1"/>
        <v>0</v>
      </c>
      <c r="AJ31" s="117"/>
      <c r="AL31" s="62"/>
      <c r="AM31" s="109"/>
      <c r="AN31" s="63"/>
      <c r="AO31" s="32"/>
      <c r="AP31" s="30"/>
      <c r="AQ31" s="32"/>
      <c r="AR31" s="30"/>
      <c r="AS31" s="117"/>
    </row>
    <row r="32" spans="1:45" ht="11.1" customHeight="1" x14ac:dyDescent="0.25">
      <c r="A32" s="57" t="s">
        <v>13</v>
      </c>
      <c r="B32" s="67">
        <f>Assumptions!$D$118</f>
        <v>1.5</v>
      </c>
      <c r="C32" s="31">
        <f t="shared" si="2"/>
        <v>0</v>
      </c>
      <c r="D32" s="32" t="s">
        <v>7</v>
      </c>
      <c r="E32" s="24"/>
      <c r="F32" s="32" t="s">
        <v>8</v>
      </c>
      <c r="G32" s="30"/>
      <c r="H32" s="33">
        <f t="shared" si="1"/>
        <v>0</v>
      </c>
      <c r="AJ32" s="117"/>
      <c r="AL32" s="62"/>
      <c r="AM32" s="109"/>
      <c r="AN32" s="63"/>
      <c r="AO32" s="32"/>
      <c r="AP32" s="30"/>
      <c r="AQ32" s="32"/>
      <c r="AR32" s="30"/>
      <c r="AS32" s="117"/>
    </row>
    <row r="33" spans="1:45" ht="11.1" customHeight="1" x14ac:dyDescent="0.25">
      <c r="A33" s="57" t="s">
        <v>15</v>
      </c>
      <c r="B33" s="67">
        <f>Assumptions!$D$119</f>
        <v>1.5</v>
      </c>
      <c r="C33" s="31">
        <f t="shared" si="2"/>
        <v>0</v>
      </c>
      <c r="D33" s="32" t="s">
        <v>7</v>
      </c>
      <c r="E33" s="24"/>
      <c r="F33" s="32" t="s">
        <v>8</v>
      </c>
      <c r="G33" s="30"/>
      <c r="H33" s="33">
        <f t="shared" si="1"/>
        <v>0</v>
      </c>
      <c r="AJ33" s="117"/>
      <c r="AL33" s="62"/>
      <c r="AM33" s="109"/>
      <c r="AN33" s="63"/>
      <c r="AO33" s="32"/>
      <c r="AP33" s="30"/>
      <c r="AQ33" s="32"/>
      <c r="AR33" s="30"/>
      <c r="AS33" s="117"/>
    </row>
    <row r="34" spans="1:45" ht="11.1" customHeight="1" x14ac:dyDescent="0.25">
      <c r="A34" s="59" t="s">
        <v>17</v>
      </c>
      <c r="B34" s="67">
        <f>Assumptions!$D$120</f>
        <v>2</v>
      </c>
      <c r="C34" s="31">
        <f t="shared" si="2"/>
        <v>0</v>
      </c>
      <c r="D34" s="32" t="s">
        <v>7</v>
      </c>
      <c r="E34" s="24"/>
      <c r="F34" s="32" t="s">
        <v>8</v>
      </c>
      <c r="G34" s="30"/>
      <c r="H34" s="33">
        <f t="shared" si="1"/>
        <v>0</v>
      </c>
      <c r="AJ34" s="117"/>
      <c r="AL34" s="118"/>
      <c r="AM34" s="109"/>
      <c r="AN34" s="63"/>
      <c r="AO34" s="32"/>
      <c r="AP34" s="30"/>
      <c r="AQ34" s="32"/>
      <c r="AR34" s="30"/>
      <c r="AS34" s="117"/>
    </row>
    <row r="35" spans="1:45" ht="11.1" customHeight="1" x14ac:dyDescent="0.25">
      <c r="A35" s="59" t="s">
        <v>19</v>
      </c>
      <c r="B35" s="67">
        <f>Assumptions!$D$121</f>
        <v>1.5</v>
      </c>
      <c r="C35" s="31">
        <f t="shared" si="2"/>
        <v>0</v>
      </c>
      <c r="D35" s="32" t="s">
        <v>7</v>
      </c>
      <c r="E35" s="24"/>
      <c r="F35" s="32" t="s">
        <v>8</v>
      </c>
      <c r="G35" s="30"/>
      <c r="H35" s="33">
        <f t="shared" si="1"/>
        <v>0</v>
      </c>
      <c r="AJ35" s="117"/>
      <c r="AL35" s="118"/>
      <c r="AM35" s="109"/>
      <c r="AN35" s="63"/>
      <c r="AO35" s="32"/>
      <c r="AP35" s="30"/>
      <c r="AQ35" s="32"/>
      <c r="AR35" s="30"/>
      <c r="AS35" s="117"/>
    </row>
    <row r="36" spans="1:45" ht="11.1" customHeight="1" x14ac:dyDescent="0.25">
      <c r="A36" s="57" t="s">
        <v>21</v>
      </c>
      <c r="B36" s="67">
        <f>Assumptions!$D$122</f>
        <v>3</v>
      </c>
      <c r="C36" s="31">
        <f t="shared" si="2"/>
        <v>0</v>
      </c>
      <c r="D36" s="32" t="s">
        <v>7</v>
      </c>
      <c r="E36" s="24"/>
      <c r="F36" s="32" t="s">
        <v>8</v>
      </c>
      <c r="H36" s="33">
        <f t="shared" si="1"/>
        <v>0</v>
      </c>
      <c r="AJ36" s="117"/>
      <c r="AL36" s="62"/>
      <c r="AM36" s="109"/>
      <c r="AN36" s="63"/>
      <c r="AO36" s="32"/>
      <c r="AP36" s="30"/>
      <c r="AQ36" s="32"/>
      <c r="AS36" s="117"/>
    </row>
    <row r="37" spans="1:45" ht="11.1" customHeight="1" x14ac:dyDescent="0.25">
      <c r="A37" s="68" t="s">
        <v>52</v>
      </c>
      <c r="B37" s="67">
        <f>Assumptions!$D$123</f>
        <v>2</v>
      </c>
      <c r="C37" s="31">
        <f t="shared" si="2"/>
        <v>0</v>
      </c>
      <c r="D37" s="32" t="s">
        <v>25</v>
      </c>
      <c r="E37" s="24"/>
      <c r="F37" s="32" t="s">
        <v>8</v>
      </c>
      <c r="G37" s="30"/>
      <c r="H37" s="33">
        <f t="shared" si="1"/>
        <v>0</v>
      </c>
      <c r="AJ37" s="117"/>
      <c r="AL37" s="122"/>
      <c r="AM37" s="109"/>
      <c r="AN37" s="63"/>
      <c r="AO37" s="32"/>
      <c r="AP37" s="30"/>
      <c r="AQ37" s="32"/>
      <c r="AR37" s="30"/>
      <c r="AS37" s="117"/>
    </row>
    <row r="38" spans="1:45" ht="11.1" customHeight="1" x14ac:dyDescent="0.25">
      <c r="A38" s="68" t="str">
        <f>B21</f>
        <v>Blank</v>
      </c>
      <c r="B38" s="67">
        <f>Assumptions!$D$124</f>
        <v>2</v>
      </c>
      <c r="C38" s="31">
        <f t="shared" si="2"/>
        <v>0</v>
      </c>
      <c r="D38" s="32" t="s">
        <v>25</v>
      </c>
      <c r="E38" s="24"/>
      <c r="F38" s="32" t="s">
        <v>8</v>
      </c>
      <c r="G38" s="30"/>
      <c r="H38" s="33">
        <f t="shared" si="1"/>
        <v>0</v>
      </c>
      <c r="AJ38" s="117"/>
      <c r="AL38" s="122"/>
      <c r="AM38" s="109"/>
      <c r="AN38" s="63"/>
      <c r="AO38" s="32"/>
      <c r="AP38" s="30"/>
      <c r="AQ38" s="32"/>
      <c r="AR38" s="30"/>
      <c r="AS38" s="117"/>
    </row>
    <row r="39" spans="1:45" ht="11.1" customHeight="1" x14ac:dyDescent="0.25">
      <c r="A39" s="68" t="str">
        <f>B22</f>
        <v>Blank</v>
      </c>
      <c r="B39" s="67">
        <f>Assumptions!$D$125</f>
        <v>2</v>
      </c>
      <c r="C39" s="31">
        <f t="shared" si="2"/>
        <v>0</v>
      </c>
      <c r="D39" s="32" t="s">
        <v>25</v>
      </c>
      <c r="E39" s="24"/>
      <c r="F39" s="32" t="s">
        <v>8</v>
      </c>
      <c r="G39" s="30"/>
      <c r="H39" s="33">
        <f t="shared" si="1"/>
        <v>0</v>
      </c>
      <c r="AJ39" s="117"/>
      <c r="AL39" s="122"/>
      <c r="AM39" s="109"/>
      <c r="AN39" s="63"/>
      <c r="AO39" s="32"/>
      <c r="AP39" s="30"/>
      <c r="AQ39" s="32"/>
      <c r="AR39" s="30"/>
      <c r="AS39" s="117"/>
    </row>
    <row r="40" spans="1:45" ht="11.1" customHeight="1" x14ac:dyDescent="0.25">
      <c r="A40" s="68" t="str">
        <f>B23</f>
        <v>Blank</v>
      </c>
      <c r="B40" s="67">
        <f>Assumptions!$D$126</f>
        <v>0</v>
      </c>
      <c r="C40" s="31">
        <f t="shared" si="2"/>
        <v>0</v>
      </c>
      <c r="D40" s="32" t="s">
        <v>25</v>
      </c>
      <c r="E40" s="24"/>
      <c r="F40" s="32" t="s">
        <v>8</v>
      </c>
      <c r="G40" s="30"/>
      <c r="H40" s="33">
        <f t="shared" si="1"/>
        <v>0</v>
      </c>
      <c r="AJ40" s="117"/>
      <c r="AL40" s="122"/>
      <c r="AM40" s="109"/>
      <c r="AN40" s="63"/>
      <c r="AO40" s="32"/>
      <c r="AP40" s="30"/>
      <c r="AQ40" s="32"/>
      <c r="AR40" s="30"/>
      <c r="AS40" s="117"/>
    </row>
    <row r="41" spans="1:45" ht="11.1" customHeight="1" x14ac:dyDescent="0.25">
      <c r="A41" s="61" t="s">
        <v>29</v>
      </c>
      <c r="B41" s="34"/>
      <c r="C41" s="69"/>
      <c r="D41" s="34"/>
      <c r="E41" s="28" t="s">
        <v>126</v>
      </c>
      <c r="F41" s="34"/>
      <c r="G41" s="39">
        <f>IF(SUM(H29:H40)&lt;250000,1%,IF(SUM(H29:H40)&lt;500000,3%,IF(SUM(H29:H40)&gt;500000,4%)))</f>
        <v>0.01</v>
      </c>
      <c r="H41" s="70">
        <f>SUM(H29:H40)*G41</f>
        <v>0</v>
      </c>
      <c r="AJ41" s="117"/>
      <c r="AL41" s="75"/>
      <c r="AM41" s="32"/>
      <c r="AN41" s="123"/>
      <c r="AO41" s="32"/>
      <c r="AP41" s="30"/>
      <c r="AQ41" s="32"/>
      <c r="AS41" s="117"/>
    </row>
    <row r="42" spans="1:45" ht="11.1" customHeight="1" x14ac:dyDescent="0.25">
      <c r="A42" s="65"/>
      <c r="B42" s="66" t="s">
        <v>30</v>
      </c>
      <c r="C42" s="63"/>
      <c r="D42" s="32"/>
      <c r="E42" s="30"/>
      <c r="F42" s="32"/>
      <c r="G42" s="30"/>
      <c r="H42" s="64"/>
      <c r="AJ42" s="117"/>
      <c r="AL42" s="121"/>
      <c r="AM42" s="63"/>
      <c r="AN42" s="63"/>
      <c r="AO42" s="32"/>
      <c r="AP42" s="30"/>
      <c r="AQ42" s="32"/>
      <c r="AR42" s="30"/>
      <c r="AS42" s="117"/>
    </row>
    <row r="43" spans="1:45" ht="11.1" customHeight="1" x14ac:dyDescent="0.25">
      <c r="A43" s="57" t="s">
        <v>5</v>
      </c>
      <c r="B43" s="71">
        <f>Assumptions!$E$115</f>
        <v>1</v>
      </c>
      <c r="C43" s="31">
        <f>C12*B43</f>
        <v>1000</v>
      </c>
      <c r="D43" s="32" t="s">
        <v>7</v>
      </c>
      <c r="E43" s="24">
        <f>Assumptions!$F$115</f>
        <v>782</v>
      </c>
      <c r="F43" s="32" t="s">
        <v>8</v>
      </c>
      <c r="G43" s="30"/>
      <c r="H43" s="33">
        <f>C43*E43</f>
        <v>782000</v>
      </c>
      <c r="AJ43" s="117"/>
      <c r="AL43" s="62"/>
      <c r="AM43" s="110"/>
      <c r="AN43" s="63"/>
      <c r="AO43" s="32"/>
      <c r="AP43" s="30"/>
      <c r="AQ43" s="32"/>
      <c r="AR43" s="30"/>
      <c r="AS43" s="117"/>
    </row>
    <row r="44" spans="1:45" ht="11.1" customHeight="1" x14ac:dyDescent="0.25">
      <c r="A44" s="57" t="s">
        <v>9</v>
      </c>
      <c r="B44" s="71">
        <f>Assumptions!$E$116</f>
        <v>1.2</v>
      </c>
      <c r="C44" s="31">
        <f t="shared" ref="C44:C53" si="3">C13*B44</f>
        <v>0</v>
      </c>
      <c r="D44" s="32" t="s">
        <v>7</v>
      </c>
      <c r="E44" s="24">
        <f>Assumptions!$F$116</f>
        <v>1624</v>
      </c>
      <c r="F44" s="32" t="s">
        <v>8</v>
      </c>
      <c r="G44" s="30"/>
      <c r="H44" s="33">
        <f t="shared" ref="H44:H54" si="4">C44*E44</f>
        <v>0</v>
      </c>
      <c r="AJ44" s="117"/>
      <c r="AL44" s="62"/>
      <c r="AM44" s="110"/>
      <c r="AN44" s="63"/>
      <c r="AO44" s="32"/>
      <c r="AP44" s="30"/>
      <c r="AQ44" s="32"/>
      <c r="AR44" s="30"/>
      <c r="AS44" s="117"/>
    </row>
    <row r="45" spans="1:45" ht="11.1" customHeight="1" x14ac:dyDescent="0.25">
      <c r="A45" s="57" t="s">
        <v>11</v>
      </c>
      <c r="B45" s="71">
        <f>Assumptions!$E$117</f>
        <v>1</v>
      </c>
      <c r="C45" s="31">
        <f t="shared" si="3"/>
        <v>0</v>
      </c>
      <c r="D45" s="32" t="s">
        <v>7</v>
      </c>
      <c r="E45" s="24">
        <f>Assumptions!$F$117</f>
        <v>1169</v>
      </c>
      <c r="F45" s="32" t="s">
        <v>8</v>
      </c>
      <c r="G45" s="30"/>
      <c r="H45" s="33">
        <f t="shared" si="4"/>
        <v>0</v>
      </c>
      <c r="AJ45" s="117"/>
      <c r="AL45" s="62"/>
      <c r="AM45" s="110"/>
      <c r="AN45" s="63"/>
      <c r="AO45" s="32"/>
      <c r="AP45" s="30"/>
      <c r="AQ45" s="32"/>
      <c r="AR45" s="30"/>
      <c r="AS45" s="117"/>
    </row>
    <row r="46" spans="1:45" ht="11.1" customHeight="1" x14ac:dyDescent="0.25">
      <c r="A46" s="57" t="s">
        <v>13</v>
      </c>
      <c r="B46" s="71">
        <f>Assumptions!$E$118</f>
        <v>1</v>
      </c>
      <c r="C46" s="31">
        <f t="shared" si="3"/>
        <v>0</v>
      </c>
      <c r="D46" s="32" t="s">
        <v>7</v>
      </c>
      <c r="E46" s="24">
        <f>Assumptions!$F$118</f>
        <v>1028</v>
      </c>
      <c r="F46" s="32" t="s">
        <v>8</v>
      </c>
      <c r="G46" s="30"/>
      <c r="H46" s="33">
        <f t="shared" si="4"/>
        <v>0</v>
      </c>
      <c r="AJ46" s="117"/>
      <c r="AL46" s="62"/>
      <c r="AM46" s="110"/>
      <c r="AN46" s="63"/>
      <c r="AO46" s="32"/>
      <c r="AP46" s="30"/>
      <c r="AQ46" s="32"/>
      <c r="AR46" s="30"/>
      <c r="AS46" s="117"/>
    </row>
    <row r="47" spans="1:45" ht="11.1" customHeight="1" x14ac:dyDescent="0.25">
      <c r="A47" s="57" t="s">
        <v>15</v>
      </c>
      <c r="B47" s="71">
        <f>Assumptions!$E$119</f>
        <v>1.2</v>
      </c>
      <c r="C47" s="31">
        <f t="shared" si="3"/>
        <v>0</v>
      </c>
      <c r="D47" s="32" t="s">
        <v>7</v>
      </c>
      <c r="E47" s="24">
        <f>Assumptions!$F$119</f>
        <v>1415</v>
      </c>
      <c r="F47" s="32" t="s">
        <v>8</v>
      </c>
      <c r="G47" s="30"/>
      <c r="H47" s="33">
        <f t="shared" si="4"/>
        <v>0</v>
      </c>
      <c r="AJ47" s="117"/>
      <c r="AL47" s="62"/>
      <c r="AM47" s="110"/>
      <c r="AN47" s="63"/>
      <c r="AO47" s="32"/>
      <c r="AP47" s="30"/>
      <c r="AQ47" s="32"/>
      <c r="AR47" s="30"/>
      <c r="AS47" s="117"/>
    </row>
    <row r="48" spans="1:45" ht="11.1" customHeight="1" x14ac:dyDescent="0.25">
      <c r="A48" s="59" t="s">
        <v>17</v>
      </c>
      <c r="B48" s="71">
        <f>Assumptions!$E$120</f>
        <v>1.2</v>
      </c>
      <c r="C48" s="31">
        <f t="shared" si="3"/>
        <v>0</v>
      </c>
      <c r="D48" s="32" t="s">
        <v>7</v>
      </c>
      <c r="E48" s="24">
        <f>Assumptions!$F$120</f>
        <v>1597</v>
      </c>
      <c r="F48" s="32" t="s">
        <v>8</v>
      </c>
      <c r="G48" s="30"/>
      <c r="H48" s="33">
        <f t="shared" si="4"/>
        <v>0</v>
      </c>
      <c r="AJ48" s="117"/>
      <c r="AL48" s="118"/>
      <c r="AM48" s="110"/>
      <c r="AN48" s="63"/>
      <c r="AO48" s="32"/>
      <c r="AP48" s="30"/>
      <c r="AQ48" s="32"/>
      <c r="AR48" s="30"/>
      <c r="AS48" s="117"/>
    </row>
    <row r="49" spans="1:45" ht="11.1" customHeight="1" x14ac:dyDescent="0.25">
      <c r="A49" s="59" t="s">
        <v>19</v>
      </c>
      <c r="B49" s="71">
        <f>Assumptions!$E$121</f>
        <v>1</v>
      </c>
      <c r="C49" s="31">
        <f t="shared" si="3"/>
        <v>0</v>
      </c>
      <c r="D49" s="32" t="s">
        <v>7</v>
      </c>
      <c r="E49" s="24">
        <f>Assumptions!$F$121</f>
        <v>2758</v>
      </c>
      <c r="F49" s="32" t="s">
        <v>8</v>
      </c>
      <c r="G49" s="30"/>
      <c r="H49" s="33">
        <f t="shared" si="4"/>
        <v>0</v>
      </c>
      <c r="AJ49" s="117"/>
      <c r="AL49" s="118"/>
      <c r="AM49" s="110"/>
      <c r="AN49" s="63"/>
      <c r="AO49" s="32"/>
      <c r="AP49" s="30"/>
      <c r="AQ49" s="32"/>
      <c r="AR49" s="30"/>
      <c r="AS49" s="117"/>
    </row>
    <row r="50" spans="1:45" ht="11.1" customHeight="1" x14ac:dyDescent="0.25">
      <c r="A50" s="57" t="s">
        <v>21</v>
      </c>
      <c r="B50" s="71">
        <f>Assumptions!$E$122</f>
        <v>1</v>
      </c>
      <c r="C50" s="31">
        <f t="shared" si="3"/>
        <v>0</v>
      </c>
      <c r="D50" s="32" t="s">
        <v>7</v>
      </c>
      <c r="E50" s="24">
        <f>Assumptions!$F$122</f>
        <v>1110</v>
      </c>
      <c r="F50" s="32" t="s">
        <v>8</v>
      </c>
      <c r="H50" s="33">
        <f t="shared" si="4"/>
        <v>0</v>
      </c>
      <c r="AJ50" s="117"/>
      <c r="AL50" s="62"/>
      <c r="AM50" s="110"/>
      <c r="AN50" s="63"/>
      <c r="AO50" s="32"/>
      <c r="AP50" s="30"/>
      <c r="AQ50" s="32"/>
      <c r="AS50" s="117"/>
    </row>
    <row r="51" spans="1:45" ht="11.1" customHeight="1" x14ac:dyDescent="0.25">
      <c r="A51" s="59" t="s">
        <v>52</v>
      </c>
      <c r="B51" s="71">
        <f>Assumptions!$E$123</f>
        <v>1</v>
      </c>
      <c r="C51" s="31">
        <f t="shared" si="3"/>
        <v>0</v>
      </c>
      <c r="D51" s="32" t="s">
        <v>25</v>
      </c>
      <c r="E51" s="24">
        <f>Assumptions!$F$123</f>
        <v>830</v>
      </c>
      <c r="F51" s="32" t="s">
        <v>8</v>
      </c>
      <c r="G51" s="30"/>
      <c r="H51" s="33">
        <f t="shared" si="4"/>
        <v>0</v>
      </c>
      <c r="AJ51" s="117"/>
      <c r="AL51" s="118"/>
      <c r="AM51" s="110"/>
      <c r="AN51" s="63"/>
      <c r="AO51" s="32"/>
      <c r="AP51" s="30"/>
      <c r="AQ51" s="32"/>
      <c r="AR51" s="30"/>
      <c r="AS51" s="117"/>
    </row>
    <row r="52" spans="1:45" ht="11.1" customHeight="1" x14ac:dyDescent="0.25">
      <c r="A52" s="59" t="str">
        <f>B21</f>
        <v>Blank</v>
      </c>
      <c r="B52" s="71">
        <f>Assumptions!$E$124</f>
        <v>1</v>
      </c>
      <c r="C52" s="31">
        <f t="shared" si="3"/>
        <v>0</v>
      </c>
      <c r="D52" s="32" t="s">
        <v>25</v>
      </c>
      <c r="E52" s="24"/>
      <c r="F52" s="32" t="s">
        <v>8</v>
      </c>
      <c r="G52" s="30"/>
      <c r="H52" s="33">
        <f t="shared" si="4"/>
        <v>0</v>
      </c>
      <c r="AJ52" s="117"/>
      <c r="AL52" s="118"/>
      <c r="AM52" s="110"/>
      <c r="AN52" s="63"/>
      <c r="AO52" s="32"/>
      <c r="AP52" s="30"/>
      <c r="AQ52" s="32"/>
      <c r="AR52" s="30"/>
      <c r="AS52" s="117"/>
    </row>
    <row r="53" spans="1:45" ht="11.1" customHeight="1" x14ac:dyDescent="0.25">
      <c r="A53" s="59" t="str">
        <f>B22</f>
        <v>Blank</v>
      </c>
      <c r="B53" s="71">
        <f>Assumptions!$E$125</f>
        <v>1</v>
      </c>
      <c r="C53" s="31">
        <f t="shared" si="3"/>
        <v>0</v>
      </c>
      <c r="D53" s="32" t="s">
        <v>25</v>
      </c>
      <c r="E53" s="24"/>
      <c r="F53" s="32" t="s">
        <v>8</v>
      </c>
      <c r="G53" s="30"/>
      <c r="H53" s="33">
        <f t="shared" si="4"/>
        <v>0</v>
      </c>
      <c r="AJ53" s="117"/>
      <c r="AL53" s="118"/>
      <c r="AM53" s="110"/>
      <c r="AN53" s="63"/>
      <c r="AO53" s="32"/>
      <c r="AP53" s="30"/>
      <c r="AQ53" s="32"/>
      <c r="AR53" s="30"/>
      <c r="AS53" s="117"/>
    </row>
    <row r="54" spans="1:45" ht="11.1" customHeight="1" x14ac:dyDescent="0.25">
      <c r="A54" s="59" t="str">
        <f>B23</f>
        <v>Blank</v>
      </c>
      <c r="B54" s="71">
        <f>Assumptions!$E$126</f>
        <v>0</v>
      </c>
      <c r="C54" s="31">
        <f>C23*B54</f>
        <v>0</v>
      </c>
      <c r="D54" s="32" t="s">
        <v>25</v>
      </c>
      <c r="E54" s="24"/>
      <c r="F54" s="32" t="s">
        <v>8</v>
      </c>
      <c r="G54" s="30"/>
      <c r="H54" s="33">
        <f t="shared" si="4"/>
        <v>0</v>
      </c>
      <c r="AJ54" s="117"/>
      <c r="AL54" s="118"/>
      <c r="AM54" s="110"/>
      <c r="AN54" s="63"/>
      <c r="AO54" s="32"/>
      <c r="AP54" s="30"/>
      <c r="AQ54" s="32"/>
      <c r="AR54" s="30"/>
      <c r="AS54" s="117"/>
    </row>
    <row r="55" spans="1:45" ht="11.1" customHeight="1" x14ac:dyDescent="0.25">
      <c r="A55" s="72"/>
      <c r="B55" s="72"/>
      <c r="C55" s="72"/>
      <c r="D55" s="34"/>
      <c r="E55" s="72"/>
      <c r="F55" s="72"/>
      <c r="G55" s="72"/>
      <c r="H55" s="72"/>
      <c r="AO55" s="32"/>
    </row>
    <row r="56" spans="1:45" ht="11.1" customHeight="1" x14ac:dyDescent="0.25">
      <c r="A56" s="59" t="s">
        <v>31</v>
      </c>
      <c r="B56" s="10"/>
      <c r="E56" s="73">
        <f>Assumptions!$E$147</f>
        <v>0</v>
      </c>
      <c r="F56" s="32" t="s">
        <v>32</v>
      </c>
      <c r="H56" s="33">
        <f>SUM(C43:C54)*E56</f>
        <v>0</v>
      </c>
      <c r="AJ56" s="117"/>
      <c r="AL56" s="118"/>
      <c r="AQ56" s="32"/>
      <c r="AS56" s="117"/>
    </row>
    <row r="57" spans="1:45" ht="11.1" customHeight="1" x14ac:dyDescent="0.25">
      <c r="A57" s="59" t="s">
        <v>33</v>
      </c>
      <c r="B57" s="23"/>
      <c r="C57" s="30"/>
      <c r="D57" s="30"/>
      <c r="E57" s="85">
        <f>Assumptions!$E$148</f>
        <v>0.08</v>
      </c>
      <c r="F57" s="32" t="s">
        <v>34</v>
      </c>
      <c r="G57" s="30"/>
      <c r="H57" s="33">
        <f>SUM(H43:H54)*E57</f>
        <v>62560</v>
      </c>
      <c r="AJ57" s="117"/>
      <c r="AL57" s="118"/>
      <c r="AM57" s="30"/>
      <c r="AN57" s="30"/>
      <c r="AO57" s="30"/>
      <c r="AP57" s="124"/>
      <c r="AQ57" s="32"/>
      <c r="AR57" s="30"/>
      <c r="AS57" s="117"/>
    </row>
    <row r="58" spans="1:45" ht="11.1" customHeight="1" x14ac:dyDescent="0.25">
      <c r="A58" s="59" t="s">
        <v>35</v>
      </c>
      <c r="B58" s="23"/>
      <c r="C58" s="30"/>
      <c r="D58" s="30"/>
      <c r="E58" s="85">
        <f>Assumptions!$E$149</f>
        <v>5.0000000000000001E-3</v>
      </c>
      <c r="F58" s="32" t="s">
        <v>36</v>
      </c>
      <c r="G58" s="30"/>
      <c r="H58" s="33">
        <f>H25*E58</f>
        <v>3500</v>
      </c>
      <c r="AJ58" s="117"/>
      <c r="AL58" s="118"/>
      <c r="AM58" s="30"/>
      <c r="AN58" s="30"/>
      <c r="AO58" s="30"/>
      <c r="AP58" s="124"/>
      <c r="AQ58" s="32"/>
      <c r="AR58" s="30"/>
      <c r="AS58" s="117"/>
    </row>
    <row r="59" spans="1:45" ht="11.1" customHeight="1" x14ac:dyDescent="0.25">
      <c r="A59" s="59" t="s">
        <v>37</v>
      </c>
      <c r="B59" s="23"/>
      <c r="C59" s="30"/>
      <c r="D59" s="30"/>
      <c r="E59" s="85">
        <f>Assumptions!$E$150</f>
        <v>6.0000000000000001E-3</v>
      </c>
      <c r="F59" s="32" t="s">
        <v>34</v>
      </c>
      <c r="G59" s="30"/>
      <c r="H59" s="33">
        <f>SUM(H43:H54)*E59</f>
        <v>4692</v>
      </c>
      <c r="AJ59" s="117"/>
      <c r="AL59" s="118"/>
      <c r="AM59" s="30"/>
      <c r="AN59" s="30"/>
      <c r="AO59" s="30"/>
      <c r="AP59" s="124"/>
      <c r="AQ59" s="32"/>
      <c r="AR59" s="30"/>
      <c r="AS59" s="117"/>
    </row>
    <row r="60" spans="1:45" ht="11.1" customHeight="1" x14ac:dyDescent="0.25">
      <c r="A60" s="59" t="s">
        <v>38</v>
      </c>
      <c r="B60" s="23"/>
      <c r="C60" s="30"/>
      <c r="D60" s="30"/>
      <c r="E60" s="85">
        <f>Assumptions!$E$151</f>
        <v>0.01</v>
      </c>
      <c r="F60" s="32" t="s">
        <v>36</v>
      </c>
      <c r="G60" s="30"/>
      <c r="H60" s="33">
        <f>SUM(H12:H17)*E60+H19*E60</f>
        <v>7000</v>
      </c>
      <c r="AJ60" s="117"/>
      <c r="AL60" s="118"/>
      <c r="AM60" s="30"/>
      <c r="AN60" s="30"/>
      <c r="AO60" s="30"/>
      <c r="AP60" s="124"/>
      <c r="AQ60" s="32"/>
      <c r="AR60" s="30"/>
      <c r="AS60" s="117"/>
    </row>
    <row r="61" spans="1:45" ht="11.1" customHeight="1" x14ac:dyDescent="0.25">
      <c r="A61" s="59" t="s">
        <v>39</v>
      </c>
      <c r="B61" s="23"/>
      <c r="C61" s="41"/>
      <c r="D61" s="30"/>
      <c r="E61" s="85">
        <f>Assumptions!$E$152</f>
        <v>0.05</v>
      </c>
      <c r="F61" s="32" t="s">
        <v>34</v>
      </c>
      <c r="G61" s="30"/>
      <c r="H61" s="33">
        <f>SUM(H43:H54)*E61</f>
        <v>39100</v>
      </c>
      <c r="AJ61" s="117"/>
      <c r="AL61" s="118"/>
      <c r="AM61" s="30"/>
      <c r="AN61" s="41"/>
      <c r="AO61" s="30"/>
      <c r="AP61" s="124"/>
      <c r="AQ61" s="32"/>
      <c r="AR61" s="30"/>
      <c r="AS61" s="117"/>
    </row>
    <row r="62" spans="1:45" ht="11.1" customHeight="1" x14ac:dyDescent="0.25">
      <c r="A62" s="59" t="s">
        <v>40</v>
      </c>
      <c r="B62" s="10"/>
      <c r="E62" s="40">
        <f>Assumptions!$E$153</f>
        <v>10</v>
      </c>
      <c r="F62" s="32" t="s">
        <v>134</v>
      </c>
      <c r="H62" s="36">
        <f>C12*E62</f>
        <v>10000</v>
      </c>
      <c r="AJ62" s="120"/>
      <c r="AL62" s="118"/>
      <c r="AQ62" s="32"/>
      <c r="AS62" s="120"/>
    </row>
    <row r="63" spans="1:45" ht="11.1" customHeight="1" x14ac:dyDescent="0.25">
      <c r="A63" s="59" t="s">
        <v>42</v>
      </c>
      <c r="B63" s="23"/>
      <c r="C63" s="39">
        <f>Assumptions!$C$154</f>
        <v>0.05</v>
      </c>
      <c r="D63" s="31">
        <f>Assumptions!$D$154</f>
        <v>12</v>
      </c>
      <c r="E63" s="74" t="s">
        <v>43</v>
      </c>
      <c r="F63" s="24">
        <f>Assumptions!$G$154</f>
        <v>3</v>
      </c>
      <c r="G63" s="74" t="s">
        <v>88</v>
      </c>
      <c r="H63" s="33">
        <f>(((SUM(H29:H41)*POWER((1+C63/12),((D63+F63)/12)*12))-SUM(H29:H41))   +     ((((SUM(H43:H62)*POWER((1+C63/12),((D63+F63)/12)*12))-SUM(H43:H62))*0.5)))</f>
        <v>29245.151290145935</v>
      </c>
      <c r="AJ63" s="117"/>
      <c r="AL63" s="118"/>
      <c r="AM63" s="30"/>
      <c r="AN63" s="125"/>
      <c r="AO63" s="63"/>
      <c r="AP63" s="74"/>
      <c r="AQ63" s="30"/>
      <c r="AR63" s="74"/>
      <c r="AS63" s="117"/>
    </row>
    <row r="64" spans="1:45" ht="11.1" customHeight="1" x14ac:dyDescent="0.25">
      <c r="A64" s="59" t="s">
        <v>44</v>
      </c>
      <c r="B64" s="23"/>
      <c r="C64" s="39">
        <f>Assumptions!$C$155</f>
        <v>0.01</v>
      </c>
      <c r="D64" s="32" t="s">
        <v>45</v>
      </c>
      <c r="E64" s="30"/>
      <c r="F64" s="30"/>
      <c r="G64" s="30"/>
      <c r="H64" s="33">
        <f>SUM(H29:H62)*C64</f>
        <v>9088.52</v>
      </c>
      <c r="AJ64" s="117"/>
      <c r="AL64" s="118"/>
      <c r="AM64" s="30"/>
      <c r="AN64" s="125"/>
      <c r="AO64" s="32"/>
      <c r="AP64" s="30"/>
      <c r="AQ64" s="30"/>
      <c r="AR64" s="30"/>
      <c r="AS64" s="117"/>
    </row>
    <row r="65" spans="1:45" ht="11.1" customHeight="1" x14ac:dyDescent="0.25">
      <c r="A65" s="59" t="s">
        <v>46</v>
      </c>
      <c r="B65" s="23"/>
      <c r="C65" s="30"/>
      <c r="D65" s="39">
        <f>Assumptions!$D$156</f>
        <v>0.17499999999999999</v>
      </c>
      <c r="E65" s="32" t="s">
        <v>47</v>
      </c>
      <c r="F65" s="30"/>
      <c r="G65" s="30"/>
      <c r="H65" s="33">
        <f>H25*D65</f>
        <v>122499.99999999999</v>
      </c>
      <c r="AJ65" s="117"/>
      <c r="AL65" s="118"/>
      <c r="AM65" s="30"/>
      <c r="AN65" s="30"/>
      <c r="AO65" s="125"/>
      <c r="AP65" s="32"/>
      <c r="AQ65" s="30"/>
      <c r="AR65" s="30"/>
      <c r="AS65" s="117"/>
    </row>
    <row r="66" spans="1:45" ht="11.1" customHeight="1" x14ac:dyDescent="0.25">
      <c r="A66" s="61" t="s">
        <v>48</v>
      </c>
      <c r="B66" s="28"/>
      <c r="C66" s="28"/>
      <c r="D66" s="28"/>
      <c r="E66" s="28"/>
      <c r="F66" s="28"/>
      <c r="G66" s="28"/>
      <c r="H66" s="38">
        <f>SUM(H29:H65)</f>
        <v>1069685.671290146</v>
      </c>
      <c r="AJ66" s="111"/>
      <c r="AL66" s="75"/>
      <c r="AM66" s="30"/>
      <c r="AN66" s="30"/>
      <c r="AO66" s="30"/>
      <c r="AP66" s="30"/>
      <c r="AQ66" s="30"/>
      <c r="AR66" s="30"/>
      <c r="AS66" s="111"/>
    </row>
    <row r="67" spans="1:45" ht="11.1" customHeight="1" x14ac:dyDescent="0.25">
      <c r="A67" s="75"/>
      <c r="B67" s="30"/>
      <c r="C67" s="30"/>
      <c r="D67" s="30"/>
      <c r="E67" s="30"/>
      <c r="F67" s="30"/>
      <c r="G67" s="30"/>
      <c r="H67" s="76"/>
      <c r="AJ67" s="111"/>
      <c r="AL67" s="75"/>
      <c r="AM67" s="30"/>
      <c r="AN67" s="30"/>
      <c r="AO67" s="30"/>
      <c r="AP67" s="30"/>
      <c r="AQ67" s="30"/>
      <c r="AR67" s="30"/>
      <c r="AS67" s="111"/>
    </row>
    <row r="68" spans="1:45" ht="11.1" customHeight="1" x14ac:dyDescent="0.25">
      <c r="A68" s="77" t="s">
        <v>49</v>
      </c>
      <c r="B68" s="42"/>
      <c r="C68" s="42"/>
      <c r="D68" s="42"/>
      <c r="E68" s="42"/>
      <c r="F68" s="42"/>
      <c r="G68" s="42"/>
      <c r="H68" s="43">
        <f>H25-H66</f>
        <v>-369685.67129014595</v>
      </c>
      <c r="AJ68" s="127"/>
      <c r="AL68" s="126"/>
      <c r="AM68" s="113"/>
      <c r="AN68" s="113"/>
      <c r="AO68" s="113"/>
      <c r="AP68" s="113"/>
      <c r="AQ68" s="113"/>
      <c r="AR68" s="113"/>
      <c r="AS68" s="127"/>
    </row>
    <row r="69" spans="1:45" ht="11.1" customHeight="1" x14ac:dyDescent="0.25">
      <c r="A69" s="77" t="s">
        <v>50</v>
      </c>
      <c r="B69" s="42"/>
      <c r="C69" s="42"/>
      <c r="D69" s="42"/>
      <c r="E69" s="42"/>
      <c r="F69" s="42"/>
      <c r="G69" s="42"/>
      <c r="H69" s="78">
        <f>H68/E9</f>
        <v>-369.68567129014593</v>
      </c>
      <c r="AJ69" s="128"/>
      <c r="AL69" s="126"/>
      <c r="AM69" s="113"/>
      <c r="AN69" s="113"/>
      <c r="AO69" s="113"/>
      <c r="AP69" s="113"/>
      <c r="AQ69" s="113"/>
      <c r="AR69" s="113"/>
      <c r="AS69" s="128"/>
    </row>
    <row r="70" spans="1:45" ht="11.1" customHeight="1" x14ac:dyDescent="0.25"/>
    <row r="71" spans="1:45" ht="11.1" customHeight="1" x14ac:dyDescent="0.3">
      <c r="A71" s="274"/>
      <c r="B71" s="274"/>
      <c r="C71" s="20"/>
      <c r="D71" s="21"/>
      <c r="E71" s="20"/>
      <c r="F71" s="20"/>
      <c r="G71" s="20"/>
      <c r="H71" s="20"/>
      <c r="AJ71" s="95"/>
      <c r="AN71" s="95"/>
      <c r="AO71" s="112"/>
      <c r="AP71" s="95"/>
      <c r="AQ71" s="95"/>
      <c r="AR71" s="95"/>
      <c r="AS71" s="95"/>
    </row>
    <row r="72" spans="1:45" ht="11.1" customHeight="1" x14ac:dyDescent="0.35">
      <c r="A72" s="274"/>
      <c r="B72" s="274"/>
      <c r="C72" s="11"/>
      <c r="D72" s="275" t="s">
        <v>51</v>
      </c>
      <c r="E72" s="275"/>
      <c r="F72" s="275"/>
      <c r="G72" s="275"/>
      <c r="H72" s="275"/>
      <c r="AJ72" s="9"/>
      <c r="AO72" s="9"/>
      <c r="AP72" s="9"/>
      <c r="AQ72" s="9"/>
      <c r="AR72" s="9"/>
      <c r="AS72" s="9"/>
    </row>
    <row r="73" spans="1:45" ht="11.1" customHeight="1" x14ac:dyDescent="0.35">
      <c r="A73" s="274"/>
      <c r="B73" s="274"/>
      <c r="C73" s="11"/>
      <c r="D73" s="275"/>
      <c r="E73" s="275"/>
      <c r="F73" s="275"/>
      <c r="G73" s="275"/>
      <c r="H73" s="275"/>
      <c r="AJ73" s="9"/>
      <c r="AO73" s="9"/>
      <c r="AP73" s="9"/>
      <c r="AQ73" s="9"/>
      <c r="AR73" s="9"/>
      <c r="AS73" s="9"/>
    </row>
    <row r="74" spans="1:45" ht="11.1" customHeight="1" x14ac:dyDescent="0.35">
      <c r="A74" s="274"/>
      <c r="B74" s="274"/>
      <c r="C74" s="11"/>
      <c r="D74" s="275"/>
      <c r="E74" s="275"/>
      <c r="F74" s="275"/>
      <c r="G74" s="275"/>
      <c r="H74" s="275"/>
      <c r="AJ74" s="9"/>
      <c r="AO74" s="9"/>
      <c r="AP74" s="9"/>
      <c r="AQ74" s="9"/>
      <c r="AR74" s="9"/>
      <c r="AS74" s="9"/>
    </row>
    <row r="75" spans="1:45" ht="11.1" customHeight="1" x14ac:dyDescent="0.25">
      <c r="A75" s="274"/>
      <c r="B75" s="274"/>
      <c r="C75" s="11"/>
      <c r="D75" s="11"/>
      <c r="E75" s="11"/>
      <c r="F75" s="11"/>
      <c r="G75" s="11"/>
      <c r="H75" s="11"/>
    </row>
    <row r="76" spans="1:45" ht="11.1" customHeight="1" x14ac:dyDescent="0.25">
      <c r="A76" s="22" t="s">
        <v>100</v>
      </c>
      <c r="B76" s="22"/>
      <c r="C76" s="23"/>
      <c r="D76" s="23"/>
      <c r="E76" s="79" t="str">
        <f>Assumptions!$G$115</f>
        <v>Factory Unit</v>
      </c>
      <c r="F76" s="49"/>
      <c r="G76" s="80"/>
      <c r="H76" s="50"/>
      <c r="AJ76" s="114"/>
      <c r="AL76" s="113"/>
      <c r="AM76" s="113"/>
      <c r="AN76" s="30"/>
      <c r="AO76" s="30"/>
      <c r="AP76" s="30"/>
      <c r="AQ76" s="30"/>
      <c r="AR76" s="114"/>
      <c r="AS76" s="114"/>
    </row>
    <row r="77" spans="1:45" ht="11.1" customHeight="1" x14ac:dyDescent="0.25">
      <c r="A77" s="22" t="s">
        <v>0</v>
      </c>
      <c r="B77" s="23"/>
      <c r="C77" s="23"/>
      <c r="D77" s="23"/>
      <c r="E77" s="79" t="s">
        <v>135</v>
      </c>
      <c r="F77" s="49"/>
      <c r="G77" s="49"/>
      <c r="H77" s="51"/>
      <c r="AJ77" s="30"/>
      <c r="AL77" s="113"/>
      <c r="AM77" s="30"/>
      <c r="AN77" s="30"/>
      <c r="AO77" s="30"/>
      <c r="AP77" s="30"/>
      <c r="AQ77" s="30"/>
      <c r="AR77" s="30"/>
      <c r="AS77" s="30"/>
    </row>
    <row r="78" spans="1:45" ht="11.1" customHeight="1" x14ac:dyDescent="0.25">
      <c r="A78" s="22" t="s">
        <v>1</v>
      </c>
      <c r="B78" s="22"/>
      <c r="C78" s="23"/>
      <c r="D78" s="23"/>
      <c r="E78" s="81" t="str">
        <f>Assumptions!$A$160</f>
        <v>Area Wide</v>
      </c>
      <c r="F78" s="82"/>
      <c r="G78" s="83"/>
      <c r="H78" s="84"/>
      <c r="AJ78" s="114"/>
      <c r="AL78" s="113"/>
      <c r="AM78" s="113"/>
      <c r="AN78" s="30"/>
      <c r="AO78" s="30"/>
      <c r="AP78" s="30"/>
      <c r="AQ78" s="30"/>
      <c r="AR78" s="114"/>
      <c r="AS78" s="114"/>
    </row>
    <row r="79" spans="1:45" ht="11.1" customHeight="1" x14ac:dyDescent="0.25">
      <c r="A79" s="22" t="s">
        <v>2</v>
      </c>
      <c r="B79" s="22"/>
      <c r="C79" s="10"/>
      <c r="D79" s="23"/>
      <c r="E79" s="55">
        <f>SUM(C113:C124)</f>
        <v>1000</v>
      </c>
      <c r="F79" s="23" t="s">
        <v>3</v>
      </c>
      <c r="G79" s="25"/>
      <c r="H79" s="25"/>
      <c r="AJ79" s="116"/>
      <c r="AL79" s="113"/>
      <c r="AM79" s="113"/>
      <c r="AO79" s="30"/>
      <c r="AP79" s="115"/>
      <c r="AQ79" s="30"/>
      <c r="AR79" s="116"/>
      <c r="AS79" s="116"/>
    </row>
    <row r="80" spans="1:45" ht="11.1" customHeight="1" x14ac:dyDescent="0.25">
      <c r="A80" s="22"/>
      <c r="B80" s="23"/>
      <c r="C80" s="23"/>
      <c r="D80" s="56"/>
      <c r="E80" s="23"/>
      <c r="F80" s="25"/>
      <c r="G80" s="25"/>
      <c r="H80" s="25"/>
      <c r="AJ80" s="116"/>
      <c r="AL80" s="113"/>
      <c r="AM80" s="30"/>
      <c r="AN80" s="30"/>
      <c r="AO80" s="41"/>
      <c r="AP80" s="30"/>
      <c r="AQ80" s="116"/>
      <c r="AR80" s="116"/>
      <c r="AS80" s="116"/>
    </row>
    <row r="81" spans="1:45" ht="11.1" customHeight="1" x14ac:dyDescent="0.25">
      <c r="A81" s="27" t="s">
        <v>4</v>
      </c>
      <c r="B81" s="28"/>
      <c r="C81" s="28"/>
      <c r="D81" s="28"/>
      <c r="E81" s="28"/>
      <c r="F81" s="28"/>
      <c r="G81" s="28"/>
      <c r="H81" s="29"/>
      <c r="AJ81" s="116"/>
      <c r="AL81" s="113"/>
      <c r="AM81" s="30"/>
      <c r="AN81" s="30"/>
      <c r="AO81" s="30"/>
      <c r="AP81" s="30"/>
      <c r="AQ81" s="30"/>
      <c r="AR81" s="30"/>
      <c r="AS81" s="116"/>
    </row>
    <row r="82" spans="1:45" ht="11.1" customHeight="1" x14ac:dyDescent="0.25">
      <c r="A82" s="57" t="s">
        <v>5</v>
      </c>
      <c r="B82" s="58" t="s">
        <v>6</v>
      </c>
      <c r="C82" s="31">
        <f>Assumptions!$C$115</f>
        <v>1000</v>
      </c>
      <c r="D82" s="32" t="s">
        <v>7</v>
      </c>
      <c r="E82" s="24">
        <f>Assumptions!$C$132</f>
        <v>700</v>
      </c>
      <c r="F82" s="32" t="s">
        <v>8</v>
      </c>
      <c r="G82" s="30"/>
      <c r="H82" s="33">
        <f t="shared" ref="H82:H93" si="5">C82*E82</f>
        <v>700000</v>
      </c>
      <c r="AJ82" s="117"/>
      <c r="AL82" s="62"/>
      <c r="AM82" s="74"/>
      <c r="AN82" s="63"/>
      <c r="AO82" s="32"/>
      <c r="AP82" s="30"/>
      <c r="AQ82" s="32"/>
      <c r="AR82" s="30"/>
      <c r="AS82" s="117"/>
    </row>
    <row r="83" spans="1:45" ht="11.1" customHeight="1" x14ac:dyDescent="0.25">
      <c r="A83" s="57" t="s">
        <v>9</v>
      </c>
      <c r="B83" s="58" t="s">
        <v>10</v>
      </c>
      <c r="C83" s="31"/>
      <c r="D83" s="32" t="s">
        <v>7</v>
      </c>
      <c r="E83" s="24">
        <f>Assumptions!$C$133</f>
        <v>1400</v>
      </c>
      <c r="F83" s="32" t="s">
        <v>8</v>
      </c>
      <c r="G83" s="30"/>
      <c r="H83" s="33">
        <f t="shared" si="5"/>
        <v>0</v>
      </c>
      <c r="AJ83" s="117"/>
      <c r="AL83" s="62"/>
      <c r="AM83" s="74"/>
      <c r="AN83" s="63"/>
      <c r="AO83" s="32"/>
      <c r="AP83" s="30"/>
      <c r="AQ83" s="32"/>
      <c r="AR83" s="30"/>
      <c r="AS83" s="117"/>
    </row>
    <row r="84" spans="1:45" ht="11.1" customHeight="1" x14ac:dyDescent="0.25">
      <c r="A84" s="57" t="s">
        <v>11</v>
      </c>
      <c r="B84" s="58" t="s">
        <v>12</v>
      </c>
      <c r="C84" s="31"/>
      <c r="D84" s="32" t="s">
        <v>7</v>
      </c>
      <c r="E84" s="24">
        <f>Assumptions!$C$134</f>
        <v>2750</v>
      </c>
      <c r="F84" s="32" t="s">
        <v>8</v>
      </c>
      <c r="G84" s="30"/>
      <c r="H84" s="33">
        <f t="shared" si="5"/>
        <v>0</v>
      </c>
      <c r="AJ84" s="117"/>
      <c r="AL84" s="62"/>
      <c r="AM84" s="74"/>
      <c r="AN84" s="63"/>
      <c r="AO84" s="32"/>
      <c r="AP84" s="30"/>
      <c r="AQ84" s="32"/>
      <c r="AR84" s="30"/>
      <c r="AS84" s="117"/>
    </row>
    <row r="85" spans="1:45" ht="11.1" customHeight="1" x14ac:dyDescent="0.25">
      <c r="A85" s="57" t="s">
        <v>13</v>
      </c>
      <c r="B85" s="58" t="s">
        <v>14</v>
      </c>
      <c r="C85" s="31"/>
      <c r="D85" s="32" t="s">
        <v>7</v>
      </c>
      <c r="E85" s="24">
        <f>Assumptions!$C$135</f>
        <v>1800</v>
      </c>
      <c r="F85" s="32" t="s">
        <v>8</v>
      </c>
      <c r="G85" s="30"/>
      <c r="H85" s="33">
        <f t="shared" si="5"/>
        <v>0</v>
      </c>
      <c r="AJ85" s="117"/>
      <c r="AL85" s="62"/>
      <c r="AM85" s="74"/>
      <c r="AN85" s="63"/>
      <c r="AO85" s="32"/>
      <c r="AP85" s="30"/>
      <c r="AQ85" s="32"/>
      <c r="AR85" s="30"/>
      <c r="AS85" s="117"/>
    </row>
    <row r="86" spans="1:45" ht="11.1" customHeight="1" x14ac:dyDescent="0.25">
      <c r="A86" s="57" t="s">
        <v>15</v>
      </c>
      <c r="B86" s="58" t="s">
        <v>16</v>
      </c>
      <c r="C86" s="24"/>
      <c r="D86" s="32" t="s">
        <v>7</v>
      </c>
      <c r="E86" s="24">
        <f>Assumptions!$C$136</f>
        <v>1291</v>
      </c>
      <c r="F86" s="32" t="s">
        <v>8</v>
      </c>
      <c r="G86" s="30"/>
      <c r="H86" s="33">
        <f t="shared" si="5"/>
        <v>0</v>
      </c>
      <c r="AJ86" s="117"/>
      <c r="AL86" s="62"/>
      <c r="AM86" s="74"/>
      <c r="AN86" s="30"/>
      <c r="AO86" s="32"/>
      <c r="AP86" s="30"/>
      <c r="AQ86" s="32"/>
      <c r="AR86" s="30"/>
      <c r="AS86" s="117"/>
    </row>
    <row r="87" spans="1:45" ht="11.1" customHeight="1" x14ac:dyDescent="0.25">
      <c r="A87" s="59" t="s">
        <v>17</v>
      </c>
      <c r="B87" s="58" t="s">
        <v>18</v>
      </c>
      <c r="C87" s="24"/>
      <c r="D87" s="32" t="s">
        <v>7</v>
      </c>
      <c r="E87" s="24">
        <f>Assumptions!$C$137</f>
        <v>2500</v>
      </c>
      <c r="F87" s="32" t="s">
        <v>8</v>
      </c>
      <c r="G87" s="30"/>
      <c r="H87" s="33">
        <f t="shared" si="5"/>
        <v>0</v>
      </c>
      <c r="AJ87" s="117"/>
      <c r="AL87" s="118"/>
      <c r="AM87" s="74"/>
      <c r="AN87" s="30"/>
      <c r="AO87" s="32"/>
      <c r="AP87" s="30"/>
      <c r="AQ87" s="32"/>
      <c r="AR87" s="30"/>
      <c r="AS87" s="117"/>
    </row>
    <row r="88" spans="1:45" ht="11.1" customHeight="1" x14ac:dyDescent="0.25">
      <c r="A88" s="59" t="s">
        <v>19</v>
      </c>
      <c r="B88" s="58" t="s">
        <v>20</v>
      </c>
      <c r="C88" s="24"/>
      <c r="D88" s="32" t="s">
        <v>7</v>
      </c>
      <c r="E88" s="24">
        <f>Assumptions!$C$138</f>
        <v>1077</v>
      </c>
      <c r="F88" s="32" t="s">
        <v>8</v>
      </c>
      <c r="G88" s="30"/>
      <c r="H88" s="33">
        <f t="shared" si="5"/>
        <v>0</v>
      </c>
      <c r="AJ88" s="117"/>
      <c r="AL88" s="118"/>
      <c r="AM88" s="74"/>
      <c r="AN88" s="30"/>
      <c r="AO88" s="32"/>
      <c r="AP88" s="30"/>
      <c r="AQ88" s="32"/>
      <c r="AR88" s="30"/>
      <c r="AS88" s="117"/>
    </row>
    <row r="89" spans="1:45" ht="11.1" customHeight="1" x14ac:dyDescent="0.25">
      <c r="A89" s="57" t="s">
        <v>21</v>
      </c>
      <c r="B89" s="58" t="s">
        <v>22</v>
      </c>
      <c r="C89" s="40"/>
      <c r="D89" s="32" t="s">
        <v>7</v>
      </c>
      <c r="E89" s="24">
        <f>Assumptions!$C$139</f>
        <v>1350</v>
      </c>
      <c r="F89" s="32" t="s">
        <v>8</v>
      </c>
      <c r="H89" s="33">
        <f t="shared" si="5"/>
        <v>0</v>
      </c>
      <c r="AJ89" s="117"/>
      <c r="AL89" s="62"/>
      <c r="AM89" s="74"/>
      <c r="AO89" s="32"/>
      <c r="AP89" s="30"/>
      <c r="AQ89" s="32"/>
      <c r="AS89" s="117"/>
    </row>
    <row r="90" spans="1:45" ht="11.1" customHeight="1" x14ac:dyDescent="0.25">
      <c r="A90" s="57" t="s">
        <v>52</v>
      </c>
      <c r="B90" s="58"/>
      <c r="C90" s="31"/>
      <c r="D90" s="32" t="s">
        <v>25</v>
      </c>
      <c r="E90" s="24">
        <f>Assumptions!$C$140</f>
        <v>400</v>
      </c>
      <c r="F90" s="32" t="s">
        <v>8</v>
      </c>
      <c r="G90" s="30"/>
      <c r="H90" s="33">
        <f t="shared" si="5"/>
        <v>0</v>
      </c>
      <c r="AJ90" s="117"/>
      <c r="AL90" s="62"/>
      <c r="AM90" s="74"/>
      <c r="AN90" s="63"/>
      <c r="AO90" s="32"/>
      <c r="AP90" s="30"/>
      <c r="AQ90" s="32"/>
      <c r="AR90" s="30"/>
      <c r="AS90" s="117"/>
    </row>
    <row r="91" spans="1:45" ht="11.1" customHeight="1" x14ac:dyDescent="0.25">
      <c r="A91" s="57" t="s">
        <v>23</v>
      </c>
      <c r="B91" s="86" t="s">
        <v>24</v>
      </c>
      <c r="C91" s="31"/>
      <c r="D91" s="32" t="s">
        <v>25</v>
      </c>
      <c r="E91" s="24">
        <f>Assumptions!$C$141</f>
        <v>1500</v>
      </c>
      <c r="F91" s="32" t="s">
        <v>8</v>
      </c>
      <c r="G91" s="30"/>
      <c r="H91" s="33">
        <f t="shared" si="5"/>
        <v>0</v>
      </c>
      <c r="AJ91" s="117"/>
      <c r="AL91" s="62"/>
      <c r="AM91" s="74"/>
      <c r="AN91" s="63"/>
      <c r="AO91" s="32"/>
      <c r="AP91" s="30"/>
      <c r="AQ91" s="32"/>
      <c r="AR91" s="30"/>
      <c r="AS91" s="117"/>
    </row>
    <row r="92" spans="1:45" ht="11.1" customHeight="1" x14ac:dyDescent="0.25">
      <c r="A92" s="57" t="s">
        <v>23</v>
      </c>
      <c r="B92" s="86" t="s">
        <v>24</v>
      </c>
      <c r="C92" s="31"/>
      <c r="D92" s="32" t="s">
        <v>25</v>
      </c>
      <c r="E92" s="24">
        <f>Assumptions!$C$142</f>
        <v>700</v>
      </c>
      <c r="F92" s="32" t="s">
        <v>8</v>
      </c>
      <c r="G92" s="30"/>
      <c r="H92" s="33">
        <f t="shared" si="5"/>
        <v>0</v>
      </c>
      <c r="AJ92" s="117"/>
      <c r="AL92" s="62"/>
      <c r="AM92" s="74"/>
      <c r="AN92" s="63"/>
      <c r="AO92" s="32"/>
      <c r="AP92" s="30"/>
      <c r="AQ92" s="32"/>
      <c r="AR92" s="30"/>
      <c r="AS92" s="117"/>
    </row>
    <row r="93" spans="1:45" ht="11.1" customHeight="1" x14ac:dyDescent="0.25">
      <c r="A93" s="57" t="s">
        <v>23</v>
      </c>
      <c r="B93" s="86" t="s">
        <v>24</v>
      </c>
      <c r="C93" s="31"/>
      <c r="D93" s="32" t="s">
        <v>25</v>
      </c>
      <c r="E93" s="24">
        <f>Assumptions!$C$143</f>
        <v>0</v>
      </c>
      <c r="F93" s="32" t="s">
        <v>8</v>
      </c>
      <c r="G93" s="30"/>
      <c r="H93" s="33">
        <f t="shared" si="5"/>
        <v>0</v>
      </c>
      <c r="AJ93" s="117"/>
      <c r="AL93" s="62"/>
      <c r="AM93" s="74"/>
      <c r="AN93" s="63"/>
      <c r="AO93" s="32"/>
      <c r="AP93" s="30"/>
      <c r="AQ93" s="32"/>
      <c r="AR93" s="30"/>
      <c r="AS93" s="117"/>
    </row>
    <row r="94" spans="1:45" ht="11.1" customHeight="1" x14ac:dyDescent="0.25">
      <c r="A94" s="60"/>
      <c r="B94" s="34"/>
      <c r="C94" s="28"/>
      <c r="D94" s="28"/>
      <c r="E94" s="28"/>
      <c r="F94" s="28"/>
      <c r="G94" s="28"/>
      <c r="H94" s="35"/>
      <c r="AJ94" s="120"/>
      <c r="AL94" s="119"/>
      <c r="AM94" s="32"/>
      <c r="AN94" s="30"/>
      <c r="AO94" s="30"/>
      <c r="AP94" s="30"/>
      <c r="AQ94" s="30"/>
      <c r="AR94" s="30"/>
      <c r="AS94" s="120"/>
    </row>
    <row r="95" spans="1:45" ht="11.1" customHeight="1" x14ac:dyDescent="0.25">
      <c r="A95" s="61" t="s">
        <v>4</v>
      </c>
      <c r="B95" s="28"/>
      <c r="C95" s="28"/>
      <c r="D95" s="28"/>
      <c r="E95" s="28"/>
      <c r="F95" s="28"/>
      <c r="G95" s="28"/>
      <c r="H95" s="38">
        <f>SUM(H82:H94)</f>
        <v>700000</v>
      </c>
      <c r="AJ95" s="111"/>
      <c r="AL95" s="75"/>
      <c r="AM95" s="30"/>
      <c r="AN95" s="30"/>
      <c r="AO95" s="30"/>
      <c r="AP95" s="30"/>
      <c r="AQ95" s="30"/>
      <c r="AR95" s="30"/>
      <c r="AS95" s="111"/>
    </row>
    <row r="96" spans="1:45" ht="11.1" customHeight="1" x14ac:dyDescent="0.25">
      <c r="A96" s="62"/>
      <c r="B96" s="32"/>
      <c r="C96" s="63"/>
      <c r="D96" s="32"/>
      <c r="E96" s="30"/>
      <c r="F96" s="32"/>
      <c r="G96" s="30"/>
      <c r="H96" s="64"/>
      <c r="AJ96" s="117"/>
      <c r="AL96" s="62"/>
      <c r="AM96" s="32"/>
      <c r="AN96" s="63"/>
      <c r="AO96" s="32"/>
      <c r="AP96" s="30"/>
      <c r="AQ96" s="32"/>
      <c r="AR96" s="30"/>
      <c r="AS96" s="117"/>
    </row>
    <row r="97" spans="1:45" ht="11.1" customHeight="1" x14ac:dyDescent="0.25">
      <c r="A97" s="61" t="s">
        <v>26</v>
      </c>
      <c r="B97" s="28"/>
      <c r="C97" s="28"/>
      <c r="D97" s="28"/>
      <c r="E97" s="28"/>
      <c r="F97" s="28"/>
      <c r="G97" s="28"/>
      <c r="H97" s="37"/>
      <c r="AJ97" s="117"/>
      <c r="AL97" s="75"/>
      <c r="AM97" s="30"/>
      <c r="AN97" s="30"/>
      <c r="AO97" s="30"/>
      <c r="AP97" s="30"/>
      <c r="AQ97" s="30"/>
      <c r="AR97" s="30"/>
      <c r="AS97" s="117"/>
    </row>
    <row r="98" spans="1:45" ht="11.1" customHeight="1" x14ac:dyDescent="0.25">
      <c r="A98" s="65" t="s">
        <v>27</v>
      </c>
      <c r="B98" s="66" t="s">
        <v>28</v>
      </c>
      <c r="C98" s="63"/>
      <c r="D98" s="32"/>
      <c r="E98" s="30"/>
      <c r="F98" s="32"/>
      <c r="G98" s="30"/>
      <c r="H98" s="64"/>
      <c r="AJ98" s="117"/>
      <c r="AL98" s="121"/>
      <c r="AM98" s="63"/>
      <c r="AN98" s="63"/>
      <c r="AO98" s="32"/>
      <c r="AP98" s="30"/>
      <c r="AQ98" s="32"/>
      <c r="AR98" s="30"/>
      <c r="AS98" s="117"/>
    </row>
    <row r="99" spans="1:45" ht="11.1" customHeight="1" x14ac:dyDescent="0.25">
      <c r="A99" s="57" t="s">
        <v>5</v>
      </c>
      <c r="B99" s="67">
        <f>Assumptions!$D$115</f>
        <v>2</v>
      </c>
      <c r="C99" s="31">
        <f>C82*B99</f>
        <v>2000</v>
      </c>
      <c r="D99" s="32" t="s">
        <v>7</v>
      </c>
      <c r="E99" s="48">
        <f>(Assumptions!D183+(Assumptions!D183-Assumptions!D183)*Assumptions!D215)/10000</f>
        <v>42.5</v>
      </c>
      <c r="F99" s="32" t="s">
        <v>8</v>
      </c>
      <c r="G99" s="30"/>
      <c r="H99" s="33">
        <f t="shared" ref="H99:H110" si="6">C99*E99</f>
        <v>85000</v>
      </c>
      <c r="AJ99" s="117"/>
      <c r="AL99" s="62"/>
      <c r="AM99" s="109"/>
      <c r="AN99" s="63"/>
      <c r="AO99" s="32"/>
      <c r="AP99" s="30"/>
      <c r="AQ99" s="32"/>
      <c r="AR99" s="30"/>
      <c r="AS99" s="117"/>
    </row>
    <row r="100" spans="1:45" ht="11.1" customHeight="1" x14ac:dyDescent="0.25">
      <c r="A100" s="57" t="s">
        <v>9</v>
      </c>
      <c r="B100" s="67">
        <f>Assumptions!$D$116</f>
        <v>2</v>
      </c>
      <c r="C100" s="31">
        <f t="shared" ref="C100:C110" si="7">C83*B100</f>
        <v>0</v>
      </c>
      <c r="D100" s="32" t="s">
        <v>7</v>
      </c>
      <c r="E100" s="24"/>
      <c r="F100" s="32" t="s">
        <v>8</v>
      </c>
      <c r="G100" s="30"/>
      <c r="H100" s="33">
        <f t="shared" si="6"/>
        <v>0</v>
      </c>
      <c r="AJ100" s="117"/>
      <c r="AL100" s="62"/>
      <c r="AM100" s="109"/>
      <c r="AN100" s="63"/>
      <c r="AO100" s="32"/>
      <c r="AP100" s="30"/>
      <c r="AQ100" s="32"/>
      <c r="AR100" s="30"/>
      <c r="AS100" s="117"/>
    </row>
    <row r="101" spans="1:45" ht="11.1" customHeight="1" x14ac:dyDescent="0.25">
      <c r="A101" s="57" t="s">
        <v>11</v>
      </c>
      <c r="B101" s="67">
        <f>Assumptions!$D$117</f>
        <v>3</v>
      </c>
      <c r="C101" s="31">
        <f t="shared" si="7"/>
        <v>0</v>
      </c>
      <c r="D101" s="32" t="s">
        <v>7</v>
      </c>
      <c r="E101" s="24"/>
      <c r="F101" s="32" t="s">
        <v>8</v>
      </c>
      <c r="G101" s="30"/>
      <c r="H101" s="33">
        <f t="shared" si="6"/>
        <v>0</v>
      </c>
      <c r="AJ101" s="117"/>
      <c r="AL101" s="62"/>
      <c r="AM101" s="109"/>
      <c r="AN101" s="63"/>
      <c r="AO101" s="32"/>
      <c r="AP101" s="30"/>
      <c r="AQ101" s="32"/>
      <c r="AR101" s="30"/>
      <c r="AS101" s="117"/>
    </row>
    <row r="102" spans="1:45" ht="11.1" customHeight="1" x14ac:dyDescent="0.25">
      <c r="A102" s="57" t="s">
        <v>13</v>
      </c>
      <c r="B102" s="67">
        <f>Assumptions!$D$118</f>
        <v>1.5</v>
      </c>
      <c r="C102" s="31">
        <f t="shared" si="7"/>
        <v>0</v>
      </c>
      <c r="D102" s="32" t="s">
        <v>7</v>
      </c>
      <c r="E102" s="24"/>
      <c r="F102" s="32" t="s">
        <v>8</v>
      </c>
      <c r="G102" s="30"/>
      <c r="H102" s="33">
        <f t="shared" si="6"/>
        <v>0</v>
      </c>
      <c r="AJ102" s="117"/>
      <c r="AL102" s="62"/>
      <c r="AM102" s="109"/>
      <c r="AN102" s="63"/>
      <c r="AO102" s="32"/>
      <c r="AP102" s="30"/>
      <c r="AQ102" s="32"/>
      <c r="AR102" s="30"/>
      <c r="AS102" s="117"/>
    </row>
    <row r="103" spans="1:45" ht="11.1" customHeight="1" x14ac:dyDescent="0.25">
      <c r="A103" s="57" t="s">
        <v>15</v>
      </c>
      <c r="B103" s="67">
        <f>Assumptions!$D$119</f>
        <v>1.5</v>
      </c>
      <c r="C103" s="31">
        <f t="shared" si="7"/>
        <v>0</v>
      </c>
      <c r="D103" s="32" t="s">
        <v>7</v>
      </c>
      <c r="E103" s="24"/>
      <c r="F103" s="32" t="s">
        <v>8</v>
      </c>
      <c r="G103" s="30"/>
      <c r="H103" s="33">
        <f t="shared" si="6"/>
        <v>0</v>
      </c>
      <c r="AJ103" s="117"/>
      <c r="AL103" s="62"/>
      <c r="AM103" s="109"/>
      <c r="AN103" s="63"/>
      <c r="AO103" s="32"/>
      <c r="AP103" s="30"/>
      <c r="AQ103" s="32"/>
      <c r="AR103" s="30"/>
      <c r="AS103" s="117"/>
    </row>
    <row r="104" spans="1:45" ht="11.1" customHeight="1" x14ac:dyDescent="0.25">
      <c r="A104" s="59" t="s">
        <v>17</v>
      </c>
      <c r="B104" s="67">
        <f>Assumptions!$D$120</f>
        <v>2</v>
      </c>
      <c r="C104" s="31">
        <f t="shared" si="7"/>
        <v>0</v>
      </c>
      <c r="D104" s="32" t="s">
        <v>7</v>
      </c>
      <c r="E104" s="24"/>
      <c r="F104" s="32" t="s">
        <v>8</v>
      </c>
      <c r="G104" s="30"/>
      <c r="H104" s="33">
        <f t="shared" si="6"/>
        <v>0</v>
      </c>
      <c r="AJ104" s="117"/>
      <c r="AL104" s="118"/>
      <c r="AM104" s="109"/>
      <c r="AN104" s="63"/>
      <c r="AO104" s="32"/>
      <c r="AP104" s="30"/>
      <c r="AQ104" s="32"/>
      <c r="AR104" s="30"/>
      <c r="AS104" s="117"/>
    </row>
    <row r="105" spans="1:45" ht="11.1" customHeight="1" x14ac:dyDescent="0.25">
      <c r="A105" s="59" t="s">
        <v>19</v>
      </c>
      <c r="B105" s="67">
        <f>Assumptions!$D$121</f>
        <v>1.5</v>
      </c>
      <c r="C105" s="31">
        <f t="shared" si="7"/>
        <v>0</v>
      </c>
      <c r="D105" s="32" t="s">
        <v>7</v>
      </c>
      <c r="E105" s="24"/>
      <c r="F105" s="32" t="s">
        <v>8</v>
      </c>
      <c r="G105" s="30"/>
      <c r="H105" s="33">
        <f t="shared" si="6"/>
        <v>0</v>
      </c>
      <c r="AJ105" s="117"/>
      <c r="AL105" s="118"/>
      <c r="AM105" s="109"/>
      <c r="AN105" s="63"/>
      <c r="AO105" s="32"/>
      <c r="AP105" s="30"/>
      <c r="AQ105" s="32"/>
      <c r="AR105" s="30"/>
      <c r="AS105" s="117"/>
    </row>
    <row r="106" spans="1:45" ht="11.1" customHeight="1" x14ac:dyDescent="0.25">
      <c r="A106" s="57" t="s">
        <v>21</v>
      </c>
      <c r="B106" s="67">
        <f>Assumptions!$D$122</f>
        <v>3</v>
      </c>
      <c r="C106" s="31">
        <f t="shared" si="7"/>
        <v>0</v>
      </c>
      <c r="D106" s="32" t="s">
        <v>7</v>
      </c>
      <c r="E106" s="24"/>
      <c r="F106" s="32" t="s">
        <v>8</v>
      </c>
      <c r="H106" s="33">
        <f t="shared" si="6"/>
        <v>0</v>
      </c>
      <c r="AJ106" s="117"/>
      <c r="AL106" s="62"/>
      <c r="AM106" s="109"/>
      <c r="AN106" s="63"/>
      <c r="AO106" s="32"/>
      <c r="AP106" s="30"/>
      <c r="AQ106" s="32"/>
      <c r="AS106" s="117"/>
    </row>
    <row r="107" spans="1:45" ht="11.1" customHeight="1" x14ac:dyDescent="0.25">
      <c r="A107" s="68" t="s">
        <v>52</v>
      </c>
      <c r="B107" s="67">
        <f>Assumptions!$D$123</f>
        <v>2</v>
      </c>
      <c r="C107" s="31">
        <f t="shared" si="7"/>
        <v>0</v>
      </c>
      <c r="D107" s="32" t="s">
        <v>25</v>
      </c>
      <c r="E107" s="24"/>
      <c r="F107" s="32" t="s">
        <v>8</v>
      </c>
      <c r="G107" s="30"/>
      <c r="H107" s="33">
        <f t="shared" si="6"/>
        <v>0</v>
      </c>
      <c r="AJ107" s="117"/>
      <c r="AL107" s="122"/>
      <c r="AM107" s="109"/>
      <c r="AN107" s="63"/>
      <c r="AO107" s="32"/>
      <c r="AP107" s="30"/>
      <c r="AQ107" s="32"/>
      <c r="AR107" s="30"/>
      <c r="AS107" s="117"/>
    </row>
    <row r="108" spans="1:45" ht="11.1" customHeight="1" x14ac:dyDescent="0.25">
      <c r="A108" s="68" t="str">
        <f>B91</f>
        <v>Blank</v>
      </c>
      <c r="B108" s="67">
        <f>Assumptions!$D$124</f>
        <v>2</v>
      </c>
      <c r="C108" s="31">
        <f t="shared" si="7"/>
        <v>0</v>
      </c>
      <c r="D108" s="32" t="s">
        <v>25</v>
      </c>
      <c r="E108" s="24"/>
      <c r="F108" s="32" t="s">
        <v>8</v>
      </c>
      <c r="G108" s="30"/>
      <c r="H108" s="33">
        <f t="shared" si="6"/>
        <v>0</v>
      </c>
      <c r="AJ108" s="117"/>
      <c r="AL108" s="122"/>
      <c r="AM108" s="109"/>
      <c r="AN108" s="63"/>
      <c r="AO108" s="32"/>
      <c r="AP108" s="30"/>
      <c r="AQ108" s="32"/>
      <c r="AR108" s="30"/>
      <c r="AS108" s="117"/>
    </row>
    <row r="109" spans="1:45" ht="11.1" customHeight="1" x14ac:dyDescent="0.25">
      <c r="A109" s="68" t="str">
        <f>B92</f>
        <v>Blank</v>
      </c>
      <c r="B109" s="67">
        <f>Assumptions!$D$125</f>
        <v>2</v>
      </c>
      <c r="C109" s="31">
        <f t="shared" si="7"/>
        <v>0</v>
      </c>
      <c r="D109" s="32" t="s">
        <v>25</v>
      </c>
      <c r="E109" s="24"/>
      <c r="F109" s="32" t="s">
        <v>8</v>
      </c>
      <c r="G109" s="30"/>
      <c r="H109" s="33">
        <f t="shared" si="6"/>
        <v>0</v>
      </c>
      <c r="AJ109" s="117"/>
      <c r="AL109" s="122"/>
      <c r="AM109" s="109"/>
      <c r="AN109" s="63"/>
      <c r="AO109" s="32"/>
      <c r="AP109" s="30"/>
      <c r="AQ109" s="32"/>
      <c r="AR109" s="30"/>
      <c r="AS109" s="117"/>
    </row>
    <row r="110" spans="1:45" ht="11.1" customHeight="1" x14ac:dyDescent="0.25">
      <c r="A110" s="68" t="str">
        <f>B93</f>
        <v>Blank</v>
      </c>
      <c r="B110" s="67">
        <f>Assumptions!$D$126</f>
        <v>0</v>
      </c>
      <c r="C110" s="31">
        <f t="shared" si="7"/>
        <v>0</v>
      </c>
      <c r="D110" s="32" t="s">
        <v>25</v>
      </c>
      <c r="E110" s="24"/>
      <c r="F110" s="32" t="s">
        <v>8</v>
      </c>
      <c r="G110" s="30"/>
      <c r="H110" s="33">
        <f t="shared" si="6"/>
        <v>0</v>
      </c>
      <c r="AJ110" s="117"/>
      <c r="AL110" s="122"/>
      <c r="AM110" s="109"/>
      <c r="AN110" s="63"/>
      <c r="AO110" s="32"/>
      <c r="AP110" s="30"/>
      <c r="AQ110" s="32"/>
      <c r="AR110" s="30"/>
      <c r="AS110" s="117"/>
    </row>
    <row r="111" spans="1:45" ht="11.1" customHeight="1" x14ac:dyDescent="0.25">
      <c r="A111" s="61" t="s">
        <v>29</v>
      </c>
      <c r="B111" s="34"/>
      <c r="C111" s="69"/>
      <c r="D111" s="34"/>
      <c r="E111" s="28" t="s">
        <v>126</v>
      </c>
      <c r="F111" s="34"/>
      <c r="G111" s="39">
        <f>IF(SUM(H99:H110)&lt;250000,1%,IF(SUM(H99:H110)&lt;500000,3%,IF(SUM(H99:H110)&gt;500000,4%)))</f>
        <v>0.01</v>
      </c>
      <c r="H111" s="70">
        <f>SUM(H99:H110)*G111</f>
        <v>850</v>
      </c>
      <c r="AJ111" s="117"/>
      <c r="AL111" s="75"/>
      <c r="AM111" s="32"/>
      <c r="AN111" s="123"/>
      <c r="AO111" s="32"/>
      <c r="AP111" s="30"/>
      <c r="AQ111" s="32"/>
      <c r="AS111" s="117"/>
    </row>
    <row r="112" spans="1:45" ht="11.1" customHeight="1" x14ac:dyDescent="0.25">
      <c r="A112" s="65"/>
      <c r="B112" s="66" t="s">
        <v>30</v>
      </c>
      <c r="C112" s="63"/>
      <c r="D112" s="32"/>
      <c r="E112" s="30"/>
      <c r="F112" s="32"/>
      <c r="G112" s="30"/>
      <c r="H112" s="64"/>
      <c r="AJ112" s="117"/>
      <c r="AL112" s="121"/>
      <c r="AM112" s="63"/>
      <c r="AN112" s="63"/>
      <c r="AO112" s="32"/>
      <c r="AP112" s="30"/>
      <c r="AQ112" s="32"/>
      <c r="AR112" s="30"/>
      <c r="AS112" s="117"/>
    </row>
    <row r="113" spans="1:45" ht="11.1" customHeight="1" x14ac:dyDescent="0.25">
      <c r="A113" s="57" t="s">
        <v>5</v>
      </c>
      <c r="B113" s="71">
        <f>Assumptions!$E$115</f>
        <v>1</v>
      </c>
      <c r="C113" s="31">
        <f>C82*B113</f>
        <v>1000</v>
      </c>
      <c r="D113" s="32" t="s">
        <v>7</v>
      </c>
      <c r="E113" s="24">
        <f>Assumptions!$F$115</f>
        <v>782</v>
      </c>
      <c r="F113" s="32" t="s">
        <v>8</v>
      </c>
      <c r="G113" s="30"/>
      <c r="H113" s="33">
        <f>C113*E113</f>
        <v>782000</v>
      </c>
      <c r="AJ113" s="117"/>
      <c r="AL113" s="62"/>
      <c r="AM113" s="110"/>
      <c r="AN113" s="63"/>
      <c r="AO113" s="32"/>
      <c r="AP113" s="30"/>
      <c r="AQ113" s="32"/>
      <c r="AR113" s="30"/>
      <c r="AS113" s="117"/>
    </row>
    <row r="114" spans="1:45" ht="11.1" customHeight="1" x14ac:dyDescent="0.25">
      <c r="A114" s="57" t="s">
        <v>9</v>
      </c>
      <c r="B114" s="71">
        <f>Assumptions!$E$116</f>
        <v>1.2</v>
      </c>
      <c r="C114" s="31">
        <f t="shared" ref="C114:C123" si="8">C83*B114</f>
        <v>0</v>
      </c>
      <c r="D114" s="32" t="s">
        <v>7</v>
      </c>
      <c r="E114" s="24">
        <f>Assumptions!$F$116</f>
        <v>1624</v>
      </c>
      <c r="F114" s="32" t="s">
        <v>8</v>
      </c>
      <c r="G114" s="30"/>
      <c r="H114" s="33">
        <f t="shared" ref="H114:H124" si="9">C114*E114</f>
        <v>0</v>
      </c>
      <c r="AJ114" s="117"/>
      <c r="AL114" s="62"/>
      <c r="AM114" s="110"/>
      <c r="AN114" s="63"/>
      <c r="AO114" s="32"/>
      <c r="AP114" s="30"/>
      <c r="AQ114" s="32"/>
      <c r="AR114" s="30"/>
      <c r="AS114" s="117"/>
    </row>
    <row r="115" spans="1:45" ht="11.1" customHeight="1" x14ac:dyDescent="0.25">
      <c r="A115" s="57" t="s">
        <v>11</v>
      </c>
      <c r="B115" s="71">
        <f>Assumptions!$E$117</f>
        <v>1</v>
      </c>
      <c r="C115" s="31">
        <f t="shared" si="8"/>
        <v>0</v>
      </c>
      <c r="D115" s="32" t="s">
        <v>7</v>
      </c>
      <c r="E115" s="24">
        <f>Assumptions!$F$117</f>
        <v>1169</v>
      </c>
      <c r="F115" s="32" t="s">
        <v>8</v>
      </c>
      <c r="G115" s="30"/>
      <c r="H115" s="33">
        <f t="shared" si="9"/>
        <v>0</v>
      </c>
      <c r="AJ115" s="117"/>
      <c r="AL115" s="62"/>
      <c r="AM115" s="110"/>
      <c r="AN115" s="63"/>
      <c r="AO115" s="32"/>
      <c r="AP115" s="30"/>
      <c r="AQ115" s="32"/>
      <c r="AR115" s="30"/>
      <c r="AS115" s="117"/>
    </row>
    <row r="116" spans="1:45" ht="11.1" customHeight="1" x14ac:dyDescent="0.25">
      <c r="A116" s="57" t="s">
        <v>13</v>
      </c>
      <c r="B116" s="71">
        <f>Assumptions!$E$118</f>
        <v>1</v>
      </c>
      <c r="C116" s="31">
        <f t="shared" si="8"/>
        <v>0</v>
      </c>
      <c r="D116" s="32" t="s">
        <v>7</v>
      </c>
      <c r="E116" s="24">
        <f>Assumptions!$F$118</f>
        <v>1028</v>
      </c>
      <c r="F116" s="32" t="s">
        <v>8</v>
      </c>
      <c r="G116" s="30"/>
      <c r="H116" s="33">
        <f t="shared" si="9"/>
        <v>0</v>
      </c>
      <c r="AJ116" s="117"/>
      <c r="AL116" s="62"/>
      <c r="AM116" s="110"/>
      <c r="AN116" s="63"/>
      <c r="AO116" s="32"/>
      <c r="AP116" s="30"/>
      <c r="AQ116" s="32"/>
      <c r="AR116" s="30"/>
      <c r="AS116" s="117"/>
    </row>
    <row r="117" spans="1:45" ht="11.1" customHeight="1" x14ac:dyDescent="0.25">
      <c r="A117" s="57" t="s">
        <v>15</v>
      </c>
      <c r="B117" s="71">
        <f>Assumptions!$E$119</f>
        <v>1.2</v>
      </c>
      <c r="C117" s="31">
        <f t="shared" si="8"/>
        <v>0</v>
      </c>
      <c r="D117" s="32" t="s">
        <v>7</v>
      </c>
      <c r="E117" s="24">
        <f>Assumptions!$F$119</f>
        <v>1415</v>
      </c>
      <c r="F117" s="32" t="s">
        <v>8</v>
      </c>
      <c r="G117" s="30"/>
      <c r="H117" s="33">
        <f t="shared" si="9"/>
        <v>0</v>
      </c>
      <c r="AJ117" s="117"/>
      <c r="AL117" s="62"/>
      <c r="AM117" s="110"/>
      <c r="AN117" s="63"/>
      <c r="AO117" s="32"/>
      <c r="AP117" s="30"/>
      <c r="AQ117" s="32"/>
      <c r="AR117" s="30"/>
      <c r="AS117" s="117"/>
    </row>
    <row r="118" spans="1:45" ht="11.1" customHeight="1" x14ac:dyDescent="0.25">
      <c r="A118" s="59" t="s">
        <v>17</v>
      </c>
      <c r="B118" s="71">
        <f>Assumptions!$E$120</f>
        <v>1.2</v>
      </c>
      <c r="C118" s="31">
        <f t="shared" si="8"/>
        <v>0</v>
      </c>
      <c r="D118" s="32" t="s">
        <v>7</v>
      </c>
      <c r="E118" s="24">
        <f>Assumptions!$F$120</f>
        <v>1597</v>
      </c>
      <c r="F118" s="32" t="s">
        <v>8</v>
      </c>
      <c r="G118" s="30"/>
      <c r="H118" s="33">
        <f t="shared" si="9"/>
        <v>0</v>
      </c>
      <c r="AJ118" s="117"/>
      <c r="AL118" s="118"/>
      <c r="AM118" s="110"/>
      <c r="AN118" s="63"/>
      <c r="AO118" s="32"/>
      <c r="AP118" s="30"/>
      <c r="AQ118" s="32"/>
      <c r="AR118" s="30"/>
      <c r="AS118" s="117"/>
    </row>
    <row r="119" spans="1:45" ht="11.1" customHeight="1" x14ac:dyDescent="0.25">
      <c r="A119" s="59" t="s">
        <v>19</v>
      </c>
      <c r="B119" s="71">
        <f>Assumptions!$E$121</f>
        <v>1</v>
      </c>
      <c r="C119" s="31">
        <f t="shared" si="8"/>
        <v>0</v>
      </c>
      <c r="D119" s="32" t="s">
        <v>7</v>
      </c>
      <c r="E119" s="24">
        <f>Assumptions!$F$121</f>
        <v>2758</v>
      </c>
      <c r="F119" s="32" t="s">
        <v>8</v>
      </c>
      <c r="G119" s="30"/>
      <c r="H119" s="33">
        <f t="shared" si="9"/>
        <v>0</v>
      </c>
      <c r="AJ119" s="117"/>
      <c r="AL119" s="118"/>
      <c r="AM119" s="110"/>
      <c r="AN119" s="63"/>
      <c r="AO119" s="32"/>
      <c r="AP119" s="30"/>
      <c r="AQ119" s="32"/>
      <c r="AR119" s="30"/>
      <c r="AS119" s="117"/>
    </row>
    <row r="120" spans="1:45" ht="11.1" customHeight="1" x14ac:dyDescent="0.25">
      <c r="A120" s="57" t="s">
        <v>21</v>
      </c>
      <c r="B120" s="71">
        <f>Assumptions!$E$122</f>
        <v>1</v>
      </c>
      <c r="C120" s="31">
        <f t="shared" si="8"/>
        <v>0</v>
      </c>
      <c r="D120" s="32" t="s">
        <v>7</v>
      </c>
      <c r="E120" s="24">
        <f>Assumptions!$F$122</f>
        <v>1110</v>
      </c>
      <c r="F120" s="32" t="s">
        <v>8</v>
      </c>
      <c r="H120" s="33">
        <f t="shared" si="9"/>
        <v>0</v>
      </c>
      <c r="AJ120" s="117"/>
      <c r="AL120" s="62"/>
      <c r="AM120" s="110"/>
      <c r="AN120" s="63"/>
      <c r="AO120" s="32"/>
      <c r="AP120" s="30"/>
      <c r="AQ120" s="32"/>
      <c r="AS120" s="117"/>
    </row>
    <row r="121" spans="1:45" ht="11.1" customHeight="1" x14ac:dyDescent="0.25">
      <c r="A121" s="59" t="s">
        <v>52</v>
      </c>
      <c r="B121" s="71">
        <f>Assumptions!$E$123</f>
        <v>1</v>
      </c>
      <c r="C121" s="31">
        <f t="shared" si="8"/>
        <v>0</v>
      </c>
      <c r="D121" s="32" t="s">
        <v>25</v>
      </c>
      <c r="E121" s="24">
        <f>Assumptions!$F$123</f>
        <v>830</v>
      </c>
      <c r="F121" s="32" t="s">
        <v>8</v>
      </c>
      <c r="G121" s="30"/>
      <c r="H121" s="33">
        <f t="shared" si="9"/>
        <v>0</v>
      </c>
      <c r="AJ121" s="117"/>
      <c r="AL121" s="118"/>
      <c r="AM121" s="110"/>
      <c r="AN121" s="63"/>
      <c r="AO121" s="32"/>
      <c r="AP121" s="30"/>
      <c r="AQ121" s="32"/>
      <c r="AR121" s="30"/>
      <c r="AS121" s="117"/>
    </row>
    <row r="122" spans="1:45" ht="11.1" customHeight="1" x14ac:dyDescent="0.25">
      <c r="A122" s="59" t="str">
        <f>B91</f>
        <v>Blank</v>
      </c>
      <c r="B122" s="71">
        <f>Assumptions!$E$124</f>
        <v>1</v>
      </c>
      <c r="C122" s="31">
        <f t="shared" si="8"/>
        <v>0</v>
      </c>
      <c r="D122" s="32" t="s">
        <v>25</v>
      </c>
      <c r="E122" s="24"/>
      <c r="F122" s="32" t="s">
        <v>8</v>
      </c>
      <c r="G122" s="30"/>
      <c r="H122" s="33">
        <f t="shared" si="9"/>
        <v>0</v>
      </c>
      <c r="AJ122" s="117"/>
      <c r="AL122" s="118"/>
      <c r="AM122" s="110"/>
      <c r="AN122" s="63"/>
      <c r="AO122" s="32"/>
      <c r="AP122" s="30"/>
      <c r="AQ122" s="32"/>
      <c r="AR122" s="30"/>
      <c r="AS122" s="117"/>
    </row>
    <row r="123" spans="1:45" ht="11.1" customHeight="1" x14ac:dyDescent="0.25">
      <c r="A123" s="59" t="str">
        <f>B92</f>
        <v>Blank</v>
      </c>
      <c r="B123" s="71">
        <f>Assumptions!$E$125</f>
        <v>1</v>
      </c>
      <c r="C123" s="31">
        <f t="shared" si="8"/>
        <v>0</v>
      </c>
      <c r="D123" s="32" t="s">
        <v>25</v>
      </c>
      <c r="E123" s="24"/>
      <c r="F123" s="32" t="s">
        <v>8</v>
      </c>
      <c r="G123" s="30"/>
      <c r="H123" s="33">
        <f t="shared" si="9"/>
        <v>0</v>
      </c>
      <c r="AJ123" s="117"/>
      <c r="AL123" s="118"/>
      <c r="AM123" s="110"/>
      <c r="AN123" s="63"/>
      <c r="AO123" s="32"/>
      <c r="AP123" s="30"/>
      <c r="AQ123" s="32"/>
      <c r="AR123" s="30"/>
      <c r="AS123" s="117"/>
    </row>
    <row r="124" spans="1:45" ht="11.1" customHeight="1" x14ac:dyDescent="0.25">
      <c r="A124" s="59" t="str">
        <f>B93</f>
        <v>Blank</v>
      </c>
      <c r="B124" s="71">
        <f>Assumptions!$E$126</f>
        <v>0</v>
      </c>
      <c r="C124" s="31">
        <f>C93*B124</f>
        <v>0</v>
      </c>
      <c r="D124" s="32" t="s">
        <v>25</v>
      </c>
      <c r="E124" s="24"/>
      <c r="F124" s="32" t="s">
        <v>8</v>
      </c>
      <c r="G124" s="30"/>
      <c r="H124" s="33">
        <f t="shared" si="9"/>
        <v>0</v>
      </c>
      <c r="AJ124" s="117"/>
      <c r="AL124" s="118"/>
      <c r="AM124" s="110"/>
      <c r="AN124" s="63"/>
      <c r="AO124" s="32"/>
      <c r="AP124" s="30"/>
      <c r="AQ124" s="32"/>
      <c r="AR124" s="30"/>
      <c r="AS124" s="117"/>
    </row>
    <row r="125" spans="1:45" ht="11.1" customHeight="1" x14ac:dyDescent="0.25">
      <c r="A125" s="72"/>
      <c r="B125" s="72"/>
      <c r="C125" s="72"/>
      <c r="D125" s="34"/>
      <c r="E125" s="72"/>
      <c r="F125" s="72"/>
      <c r="G125" s="72"/>
      <c r="H125" s="72"/>
      <c r="AO125" s="32"/>
    </row>
    <row r="126" spans="1:45" ht="11.1" customHeight="1" x14ac:dyDescent="0.25">
      <c r="A126" s="59" t="s">
        <v>31</v>
      </c>
      <c r="B126" s="10"/>
      <c r="E126" s="73">
        <f>Assumptions!$E$147</f>
        <v>0</v>
      </c>
      <c r="F126" s="32" t="s">
        <v>32</v>
      </c>
      <c r="H126" s="33">
        <f>SUM(C113:C124)*E126</f>
        <v>0</v>
      </c>
      <c r="AJ126" s="117"/>
      <c r="AL126" s="118"/>
      <c r="AQ126" s="32"/>
      <c r="AS126" s="117"/>
    </row>
    <row r="127" spans="1:45" ht="11.1" customHeight="1" x14ac:dyDescent="0.25">
      <c r="A127" s="59" t="s">
        <v>33</v>
      </c>
      <c r="B127" s="23"/>
      <c r="C127" s="30"/>
      <c r="D127" s="30"/>
      <c r="E127" s="85">
        <f>Assumptions!$E$148</f>
        <v>0.08</v>
      </c>
      <c r="F127" s="32" t="s">
        <v>34</v>
      </c>
      <c r="G127" s="30"/>
      <c r="H127" s="33">
        <f>SUM(H113:H124)*E127</f>
        <v>62560</v>
      </c>
      <c r="AJ127" s="117"/>
      <c r="AL127" s="118"/>
      <c r="AM127" s="30"/>
      <c r="AN127" s="30"/>
      <c r="AO127" s="30"/>
      <c r="AP127" s="124"/>
      <c r="AQ127" s="32"/>
      <c r="AR127" s="30"/>
      <c r="AS127" s="117"/>
    </row>
    <row r="128" spans="1:45" ht="11.1" customHeight="1" x14ac:dyDescent="0.25">
      <c r="A128" s="59" t="s">
        <v>35</v>
      </c>
      <c r="B128" s="23"/>
      <c r="C128" s="30"/>
      <c r="D128" s="30"/>
      <c r="E128" s="85">
        <f>Assumptions!$E$149</f>
        <v>5.0000000000000001E-3</v>
      </c>
      <c r="F128" s="32" t="s">
        <v>36</v>
      </c>
      <c r="G128" s="30"/>
      <c r="H128" s="33">
        <f>H95*E128</f>
        <v>3500</v>
      </c>
      <c r="AJ128" s="117"/>
      <c r="AL128" s="118"/>
      <c r="AM128" s="30"/>
      <c r="AN128" s="30"/>
      <c r="AO128" s="30"/>
      <c r="AP128" s="124"/>
      <c r="AQ128" s="32"/>
      <c r="AR128" s="30"/>
      <c r="AS128" s="117"/>
    </row>
    <row r="129" spans="1:45" ht="11.1" customHeight="1" x14ac:dyDescent="0.25">
      <c r="A129" s="59" t="s">
        <v>37</v>
      </c>
      <c r="B129" s="23"/>
      <c r="C129" s="30"/>
      <c r="D129" s="30"/>
      <c r="E129" s="85">
        <f>Assumptions!$E$150</f>
        <v>6.0000000000000001E-3</v>
      </c>
      <c r="F129" s="32" t="s">
        <v>34</v>
      </c>
      <c r="G129" s="30"/>
      <c r="H129" s="33">
        <f>SUM(H113:H124)*E129</f>
        <v>4692</v>
      </c>
      <c r="AJ129" s="117"/>
      <c r="AL129" s="118"/>
      <c r="AM129" s="30"/>
      <c r="AN129" s="30"/>
      <c r="AO129" s="30"/>
      <c r="AP129" s="124"/>
      <c r="AQ129" s="32"/>
      <c r="AR129" s="30"/>
      <c r="AS129" s="117"/>
    </row>
    <row r="130" spans="1:45" ht="11.1" customHeight="1" x14ac:dyDescent="0.25">
      <c r="A130" s="59" t="s">
        <v>38</v>
      </c>
      <c r="B130" s="23"/>
      <c r="C130" s="30"/>
      <c r="D130" s="30"/>
      <c r="E130" s="85">
        <f>Assumptions!$E$151</f>
        <v>0.01</v>
      </c>
      <c r="F130" s="32" t="s">
        <v>36</v>
      </c>
      <c r="G130" s="30"/>
      <c r="H130" s="33">
        <f>SUM(H82:H87)*E130+H89*E130</f>
        <v>7000</v>
      </c>
      <c r="AJ130" s="117"/>
      <c r="AL130" s="118"/>
      <c r="AM130" s="30"/>
      <c r="AN130" s="30"/>
      <c r="AO130" s="30"/>
      <c r="AP130" s="124"/>
      <c r="AQ130" s="32"/>
      <c r="AR130" s="30"/>
      <c r="AS130" s="117"/>
    </row>
    <row r="131" spans="1:45" ht="11.1" customHeight="1" x14ac:dyDescent="0.25">
      <c r="A131" s="59" t="s">
        <v>39</v>
      </c>
      <c r="B131" s="23"/>
      <c r="C131" s="41"/>
      <c r="D131" s="30"/>
      <c r="E131" s="85">
        <f>Assumptions!$E$152</f>
        <v>0.05</v>
      </c>
      <c r="F131" s="32" t="s">
        <v>34</v>
      </c>
      <c r="G131" s="30"/>
      <c r="H131" s="33">
        <f>SUM(H113:H124)*E131</f>
        <v>39100</v>
      </c>
      <c r="AJ131" s="117"/>
      <c r="AL131" s="118"/>
      <c r="AM131" s="30"/>
      <c r="AN131" s="41"/>
      <c r="AO131" s="30"/>
      <c r="AP131" s="124"/>
      <c r="AQ131" s="32"/>
      <c r="AR131" s="30"/>
      <c r="AS131" s="117"/>
    </row>
    <row r="132" spans="1:45" ht="11.1" customHeight="1" x14ac:dyDescent="0.25">
      <c r="A132" s="59" t="s">
        <v>40</v>
      </c>
      <c r="B132" s="10"/>
      <c r="E132" s="40">
        <f>Assumptions!$E$153</f>
        <v>10</v>
      </c>
      <c r="F132" s="32" t="s">
        <v>134</v>
      </c>
      <c r="H132" s="36">
        <f>C82*E132</f>
        <v>10000</v>
      </c>
      <c r="AJ132" s="120"/>
      <c r="AL132" s="118"/>
      <c r="AQ132" s="32"/>
      <c r="AS132" s="120"/>
    </row>
    <row r="133" spans="1:45" ht="11.1" customHeight="1" x14ac:dyDescent="0.25">
      <c r="A133" s="59" t="s">
        <v>42</v>
      </c>
      <c r="B133" s="23"/>
      <c r="C133" s="39">
        <f>Assumptions!$C$154</f>
        <v>0.05</v>
      </c>
      <c r="D133" s="31">
        <f>Assumptions!$D$154</f>
        <v>12</v>
      </c>
      <c r="E133" s="74" t="s">
        <v>43</v>
      </c>
      <c r="F133" s="24">
        <f>Assumptions!$G$154</f>
        <v>3</v>
      </c>
      <c r="G133" s="74" t="s">
        <v>88</v>
      </c>
      <c r="H133" s="33">
        <f>(((SUM(H99:H111)*POWER((1+C133/12),((D133+F133)/12)*12))-SUM(H99:H111))   +     ((((SUM(H113:H132)*POWER((1+C133/12),((D133+F133)/12)*12))-SUM(H113:H132))*0.5)))</f>
        <v>34770.134980029499</v>
      </c>
      <c r="AJ133" s="117"/>
      <c r="AL133" s="118"/>
      <c r="AM133" s="30"/>
      <c r="AN133" s="125"/>
      <c r="AO133" s="63"/>
      <c r="AP133" s="74"/>
      <c r="AQ133" s="30"/>
      <c r="AR133" s="74"/>
      <c r="AS133" s="117"/>
    </row>
    <row r="134" spans="1:45" ht="11.1" customHeight="1" x14ac:dyDescent="0.25">
      <c r="A134" s="59" t="s">
        <v>44</v>
      </c>
      <c r="B134" s="23"/>
      <c r="C134" s="39">
        <f>Assumptions!$C$155</f>
        <v>0.01</v>
      </c>
      <c r="D134" s="32" t="s">
        <v>45</v>
      </c>
      <c r="E134" s="30"/>
      <c r="F134" s="30"/>
      <c r="G134" s="30"/>
      <c r="H134" s="33">
        <f>SUM(H99:H132)*C134</f>
        <v>9947.02</v>
      </c>
      <c r="AJ134" s="117"/>
      <c r="AL134" s="118"/>
      <c r="AM134" s="30"/>
      <c r="AN134" s="125"/>
      <c r="AO134" s="32"/>
      <c r="AP134" s="30"/>
      <c r="AQ134" s="30"/>
      <c r="AR134" s="30"/>
      <c r="AS134" s="117"/>
    </row>
    <row r="135" spans="1:45" ht="11.1" customHeight="1" x14ac:dyDescent="0.25">
      <c r="A135" s="59" t="s">
        <v>46</v>
      </c>
      <c r="B135" s="23"/>
      <c r="C135" s="30"/>
      <c r="D135" s="39">
        <f>Assumptions!$D$156</f>
        <v>0.17499999999999999</v>
      </c>
      <c r="E135" s="32" t="s">
        <v>47</v>
      </c>
      <c r="F135" s="30"/>
      <c r="G135" s="30"/>
      <c r="H135" s="33">
        <f>H95*D135</f>
        <v>122499.99999999999</v>
      </c>
      <c r="AJ135" s="117"/>
      <c r="AL135" s="118"/>
      <c r="AM135" s="30"/>
      <c r="AN135" s="30"/>
      <c r="AO135" s="125"/>
      <c r="AP135" s="32"/>
      <c r="AQ135" s="30"/>
      <c r="AR135" s="30"/>
      <c r="AS135" s="117"/>
    </row>
    <row r="136" spans="1:45" ht="11.1" customHeight="1" x14ac:dyDescent="0.25">
      <c r="A136" s="61" t="s">
        <v>48</v>
      </c>
      <c r="B136" s="28"/>
      <c r="C136" s="28"/>
      <c r="D136" s="28"/>
      <c r="E136" s="28"/>
      <c r="F136" s="28"/>
      <c r="G136" s="28"/>
      <c r="H136" s="38">
        <f>SUM(H99:H135)</f>
        <v>1161919.1549800294</v>
      </c>
      <c r="AJ136" s="111"/>
      <c r="AL136" s="75"/>
      <c r="AM136" s="30"/>
      <c r="AN136" s="30"/>
      <c r="AO136" s="30"/>
      <c r="AP136" s="30"/>
      <c r="AQ136" s="30"/>
      <c r="AR136" s="30"/>
      <c r="AS136" s="111"/>
    </row>
    <row r="137" spans="1:45" ht="11.1" customHeight="1" x14ac:dyDescent="0.25">
      <c r="A137" s="75"/>
      <c r="B137" s="30"/>
      <c r="C137" s="30"/>
      <c r="D137" s="30"/>
      <c r="E137" s="30"/>
      <c r="F137" s="30"/>
      <c r="G137" s="30"/>
      <c r="H137" s="76"/>
      <c r="AJ137" s="111"/>
      <c r="AL137" s="75"/>
      <c r="AM137" s="30"/>
      <c r="AN137" s="30"/>
      <c r="AO137" s="30"/>
      <c r="AP137" s="30"/>
      <c r="AQ137" s="30"/>
      <c r="AR137" s="30"/>
      <c r="AS137" s="111"/>
    </row>
    <row r="138" spans="1:45" ht="11.1" customHeight="1" x14ac:dyDescent="0.25">
      <c r="A138" s="77" t="s">
        <v>49</v>
      </c>
      <c r="B138" s="42"/>
      <c r="C138" s="42"/>
      <c r="D138" s="42"/>
      <c r="E138" s="42"/>
      <c r="F138" s="42"/>
      <c r="G138" s="42"/>
      <c r="H138" s="43">
        <f>H95-H136</f>
        <v>-461919.15498002945</v>
      </c>
      <c r="AJ138" s="127"/>
      <c r="AL138" s="126"/>
      <c r="AM138" s="113"/>
      <c r="AN138" s="113"/>
      <c r="AO138" s="113"/>
      <c r="AP138" s="113"/>
      <c r="AQ138" s="113"/>
      <c r="AR138" s="113"/>
      <c r="AS138" s="127"/>
    </row>
    <row r="139" spans="1:45" ht="11.1" customHeight="1" x14ac:dyDescent="0.25">
      <c r="A139" s="77" t="s">
        <v>50</v>
      </c>
      <c r="B139" s="42"/>
      <c r="C139" s="42"/>
      <c r="D139" s="42"/>
      <c r="E139" s="42"/>
      <c r="F139" s="42"/>
      <c r="G139" s="42"/>
      <c r="H139" s="78">
        <f>H138/E79</f>
        <v>-461.91915498002942</v>
      </c>
      <c r="AJ139" s="128"/>
      <c r="AL139" s="126"/>
      <c r="AM139" s="113"/>
      <c r="AN139" s="113"/>
      <c r="AO139" s="113"/>
      <c r="AP139" s="113"/>
      <c r="AQ139" s="113"/>
      <c r="AR139" s="113"/>
      <c r="AS139" s="128"/>
    </row>
    <row r="140" spans="1:45" ht="11.1" customHeight="1" x14ac:dyDescent="0.25"/>
    <row r="141" spans="1:45" ht="11.1" customHeight="1" x14ac:dyDescent="0.3">
      <c r="A141" s="274"/>
      <c r="B141" s="274"/>
      <c r="C141" s="20"/>
      <c r="D141" s="21"/>
      <c r="E141" s="20"/>
      <c r="F141" s="20"/>
      <c r="G141" s="20"/>
      <c r="H141" s="20"/>
      <c r="R141" s="95"/>
      <c r="AJ141" s="95"/>
    </row>
    <row r="142" spans="1:45" ht="11.1" customHeight="1" x14ac:dyDescent="0.4">
      <c r="A142" s="274"/>
      <c r="B142" s="274"/>
      <c r="C142" s="11"/>
      <c r="D142" s="275" t="s">
        <v>51</v>
      </c>
      <c r="E142" s="275"/>
      <c r="F142" s="275"/>
      <c r="G142" s="275"/>
      <c r="H142" s="275"/>
      <c r="R142" s="108"/>
      <c r="AJ142" s="108"/>
    </row>
    <row r="143" spans="1:45" ht="11.1" customHeight="1" x14ac:dyDescent="0.4">
      <c r="A143" s="274"/>
      <c r="B143" s="274"/>
      <c r="C143" s="11"/>
      <c r="D143" s="275"/>
      <c r="E143" s="275"/>
      <c r="F143" s="275"/>
      <c r="G143" s="275"/>
      <c r="H143" s="275"/>
      <c r="R143" s="108"/>
      <c r="T143" s="1"/>
      <c r="U143" s="1"/>
      <c r="V143" s="1"/>
      <c r="W143" s="108"/>
      <c r="X143" s="108"/>
      <c r="Y143" s="108"/>
      <c r="Z143" s="108"/>
      <c r="AA143" s="108"/>
      <c r="AC143" s="1"/>
      <c r="AD143" s="1"/>
      <c r="AE143" s="1"/>
      <c r="AF143" s="108"/>
      <c r="AG143" s="108"/>
      <c r="AH143" s="108"/>
      <c r="AI143" s="108"/>
      <c r="AJ143" s="108"/>
    </row>
    <row r="144" spans="1:45" ht="11.1" customHeight="1" x14ac:dyDescent="0.4">
      <c r="A144" s="274"/>
      <c r="B144" s="274"/>
      <c r="C144" s="11"/>
      <c r="D144" s="275"/>
      <c r="E144" s="275"/>
      <c r="F144" s="275"/>
      <c r="G144" s="275"/>
      <c r="H144" s="275"/>
      <c r="R144" s="108"/>
      <c r="T144" s="1"/>
      <c r="U144" s="1"/>
      <c r="V144" s="1"/>
      <c r="W144" s="108"/>
      <c r="X144" s="108"/>
      <c r="Y144" s="108"/>
      <c r="Z144" s="108"/>
      <c r="AA144" s="108"/>
      <c r="AC144" s="1"/>
      <c r="AD144" s="1"/>
      <c r="AE144" s="1"/>
      <c r="AF144" s="108"/>
      <c r="AG144" s="108"/>
      <c r="AH144" s="108"/>
      <c r="AI144" s="108"/>
      <c r="AJ144" s="108"/>
    </row>
    <row r="145" spans="1:36" ht="11.1" customHeight="1" x14ac:dyDescent="0.25">
      <c r="A145" s="274"/>
      <c r="B145" s="274"/>
      <c r="C145" s="11"/>
      <c r="D145" s="11"/>
      <c r="E145" s="11"/>
      <c r="F145" s="11"/>
      <c r="G145" s="11"/>
      <c r="H145" s="11"/>
      <c r="R145" s="1"/>
      <c r="T145" s="1"/>
      <c r="U145" s="1"/>
      <c r="V145" s="1"/>
      <c r="W145" s="1"/>
      <c r="X145" s="1"/>
      <c r="Y145" s="1"/>
      <c r="Z145" s="1"/>
      <c r="AA145" s="1"/>
      <c r="AC145" s="1"/>
      <c r="AD145" s="1"/>
      <c r="AE145" s="1"/>
      <c r="AF145" s="1"/>
      <c r="AG145" s="1"/>
      <c r="AH145" s="1"/>
      <c r="AI145" s="1"/>
      <c r="AJ145" s="1"/>
    </row>
    <row r="146" spans="1:36" ht="11.1" customHeight="1" x14ac:dyDescent="0.25">
      <c r="A146" s="22" t="s">
        <v>100</v>
      </c>
      <c r="B146" s="22"/>
      <c r="C146" s="23"/>
      <c r="D146" s="23"/>
      <c r="E146" s="79" t="str">
        <f>Assumptions!$G$115</f>
        <v>Factory Unit</v>
      </c>
      <c r="F146" s="49"/>
      <c r="G146" s="80"/>
      <c r="H146" s="50"/>
      <c r="R146" s="91"/>
      <c r="T146" s="96"/>
      <c r="U146" s="96"/>
      <c r="V146" s="3"/>
      <c r="W146" s="3"/>
      <c r="X146" s="3"/>
      <c r="Y146" s="3"/>
      <c r="Z146" s="91"/>
      <c r="AA146" s="91"/>
      <c r="AC146" s="96"/>
      <c r="AD146" s="96"/>
      <c r="AE146" s="3"/>
      <c r="AF146" s="3"/>
      <c r="AG146" s="3"/>
      <c r="AH146" s="3"/>
      <c r="AI146" s="91"/>
      <c r="AJ146" s="91"/>
    </row>
    <row r="147" spans="1:36" ht="11.1" customHeight="1" x14ac:dyDescent="0.25">
      <c r="A147" s="22" t="s">
        <v>0</v>
      </c>
      <c r="B147" s="23"/>
      <c r="C147" s="23"/>
      <c r="D147" s="23"/>
      <c r="E147" s="79" t="s">
        <v>153</v>
      </c>
      <c r="F147" s="49"/>
      <c r="G147" s="49"/>
      <c r="H147" s="51"/>
      <c r="R147" s="3"/>
      <c r="T147" s="96"/>
      <c r="U147" s="3"/>
      <c r="V147" s="3"/>
      <c r="W147" s="3"/>
      <c r="X147" s="3"/>
      <c r="Y147" s="3"/>
      <c r="Z147" s="3"/>
      <c r="AA147" s="3"/>
      <c r="AC147" s="96"/>
      <c r="AD147" s="3"/>
      <c r="AE147" s="3"/>
      <c r="AF147" s="3"/>
      <c r="AG147" s="3"/>
      <c r="AH147" s="3"/>
      <c r="AI147" s="3"/>
      <c r="AJ147" s="3"/>
    </row>
    <row r="148" spans="1:36" ht="11.1" customHeight="1" x14ac:dyDescent="0.25">
      <c r="A148" s="22" t="s">
        <v>1</v>
      </c>
      <c r="B148" s="22"/>
      <c r="C148" s="23"/>
      <c r="D148" s="23"/>
      <c r="E148" s="81" t="str">
        <f>Assumptions!$A$160</f>
        <v>Area Wide</v>
      </c>
      <c r="F148" s="82"/>
      <c r="G148" s="83"/>
      <c r="H148" s="84"/>
      <c r="R148" s="91"/>
      <c r="T148" s="96"/>
      <c r="U148" s="96"/>
      <c r="V148" s="3"/>
      <c r="W148" s="3"/>
      <c r="X148" s="3"/>
      <c r="Y148" s="3"/>
      <c r="Z148" s="91"/>
      <c r="AA148" s="91"/>
      <c r="AC148" s="96"/>
      <c r="AD148" s="96"/>
      <c r="AE148" s="3"/>
      <c r="AF148" s="3"/>
      <c r="AG148" s="3"/>
      <c r="AH148" s="3"/>
      <c r="AI148" s="91"/>
      <c r="AJ148" s="91"/>
    </row>
    <row r="149" spans="1:36" ht="11.1" customHeight="1" x14ac:dyDescent="0.25">
      <c r="A149" s="22" t="s">
        <v>2</v>
      </c>
      <c r="B149" s="22"/>
      <c r="C149" s="10"/>
      <c r="D149" s="23"/>
      <c r="E149" s="55">
        <f>SUM(C183:C194)</f>
        <v>1000</v>
      </c>
      <c r="F149" s="23" t="s">
        <v>3</v>
      </c>
      <c r="G149" s="25"/>
      <c r="H149" s="25"/>
      <c r="R149" s="91"/>
      <c r="T149" s="96"/>
      <c r="U149" s="96"/>
      <c r="V149" s="1"/>
      <c r="W149" s="3"/>
      <c r="X149" s="97"/>
      <c r="Y149" s="3"/>
      <c r="Z149" s="91"/>
      <c r="AA149" s="91"/>
      <c r="AC149" s="96"/>
      <c r="AD149" s="96"/>
      <c r="AE149" s="1"/>
      <c r="AF149" s="3"/>
      <c r="AG149" s="97"/>
      <c r="AH149" s="3"/>
      <c r="AI149" s="91"/>
      <c r="AJ149" s="91"/>
    </row>
    <row r="150" spans="1:36" ht="11.1" customHeight="1" x14ac:dyDescent="0.25">
      <c r="A150" s="22"/>
      <c r="B150" s="23"/>
      <c r="C150" s="23"/>
      <c r="D150" s="56"/>
      <c r="E150" s="23"/>
      <c r="F150" s="25"/>
      <c r="G150" s="25"/>
      <c r="H150" s="25"/>
      <c r="R150" s="91"/>
      <c r="T150" s="96"/>
      <c r="U150" s="3"/>
      <c r="V150" s="3"/>
      <c r="W150" s="6"/>
      <c r="X150" s="3"/>
      <c r="Y150" s="91"/>
      <c r="Z150" s="91"/>
      <c r="AA150" s="91"/>
      <c r="AC150" s="96"/>
      <c r="AD150" s="3"/>
      <c r="AE150" s="3"/>
      <c r="AF150" s="6"/>
      <c r="AG150" s="3"/>
      <c r="AH150" s="91"/>
      <c r="AI150" s="91"/>
      <c r="AJ150" s="91"/>
    </row>
    <row r="151" spans="1:36" ht="11.1" customHeight="1" x14ac:dyDescent="0.25">
      <c r="A151" s="27" t="s">
        <v>4</v>
      </c>
      <c r="B151" s="28"/>
      <c r="C151" s="28"/>
      <c r="D151" s="28"/>
      <c r="E151" s="28"/>
      <c r="F151" s="28"/>
      <c r="G151" s="28"/>
      <c r="H151" s="29"/>
      <c r="R151" s="91"/>
      <c r="T151" s="96"/>
      <c r="U151" s="3"/>
      <c r="V151" s="3"/>
      <c r="W151" s="3"/>
      <c r="X151" s="3"/>
      <c r="Y151" s="3"/>
      <c r="Z151" s="3"/>
      <c r="AA151" s="91"/>
      <c r="AC151" s="96"/>
      <c r="AD151" s="3"/>
      <c r="AE151" s="3"/>
      <c r="AF151" s="3"/>
      <c r="AG151" s="3"/>
      <c r="AH151" s="3"/>
      <c r="AI151" s="3"/>
      <c r="AJ151" s="91"/>
    </row>
    <row r="152" spans="1:36" ht="11.1" customHeight="1" x14ac:dyDescent="0.25">
      <c r="A152" s="57" t="s">
        <v>5</v>
      </c>
      <c r="B152" s="58" t="s">
        <v>6</v>
      </c>
      <c r="C152" s="31">
        <f>Assumptions!$C$115</f>
        <v>1000</v>
      </c>
      <c r="D152" s="32" t="s">
        <v>7</v>
      </c>
      <c r="E152" s="24">
        <f>Assumptions!$C$132</f>
        <v>700</v>
      </c>
      <c r="F152" s="32" t="s">
        <v>8</v>
      </c>
      <c r="G152" s="30"/>
      <c r="H152" s="33">
        <f t="shared" ref="H152:H163" si="10">C152*E152</f>
        <v>700000</v>
      </c>
      <c r="R152" s="98"/>
      <c r="T152" s="4"/>
      <c r="U152" s="7"/>
      <c r="V152" s="5"/>
      <c r="W152" s="2"/>
      <c r="X152" s="3"/>
      <c r="Y152" s="2"/>
      <c r="Z152" s="3"/>
      <c r="AA152" s="98"/>
      <c r="AC152" s="4"/>
      <c r="AD152" s="7"/>
      <c r="AE152" s="5"/>
      <c r="AF152" s="2"/>
      <c r="AG152" s="3"/>
      <c r="AH152" s="2"/>
      <c r="AI152" s="3"/>
      <c r="AJ152" s="98"/>
    </row>
    <row r="153" spans="1:36" ht="11.1" customHeight="1" x14ac:dyDescent="0.25">
      <c r="A153" s="57" t="s">
        <v>9</v>
      </c>
      <c r="B153" s="58" t="s">
        <v>10</v>
      </c>
      <c r="C153" s="31"/>
      <c r="D153" s="32" t="s">
        <v>7</v>
      </c>
      <c r="E153" s="24">
        <f>Assumptions!$C$133</f>
        <v>1400</v>
      </c>
      <c r="F153" s="32" t="s">
        <v>8</v>
      </c>
      <c r="G153" s="30"/>
      <c r="H153" s="33">
        <f t="shared" si="10"/>
        <v>0</v>
      </c>
      <c r="R153" s="98"/>
      <c r="T153" s="4"/>
      <c r="U153" s="7"/>
      <c r="V153" s="5"/>
      <c r="W153" s="2"/>
      <c r="X153" s="3"/>
      <c r="Y153" s="2"/>
      <c r="Z153" s="3"/>
      <c r="AA153" s="98"/>
      <c r="AC153" s="4"/>
      <c r="AD153" s="7"/>
      <c r="AE153" s="5"/>
      <c r="AF153" s="2"/>
      <c r="AG153" s="3"/>
      <c r="AH153" s="2"/>
      <c r="AI153" s="3"/>
      <c r="AJ153" s="98"/>
    </row>
    <row r="154" spans="1:36" ht="11.1" customHeight="1" x14ac:dyDescent="0.25">
      <c r="A154" s="57" t="s">
        <v>11</v>
      </c>
      <c r="B154" s="58" t="s">
        <v>12</v>
      </c>
      <c r="C154" s="31"/>
      <c r="D154" s="32" t="s">
        <v>7</v>
      </c>
      <c r="E154" s="24">
        <f>Assumptions!$C$134</f>
        <v>2750</v>
      </c>
      <c r="F154" s="32" t="s">
        <v>8</v>
      </c>
      <c r="G154" s="30"/>
      <c r="H154" s="33">
        <f t="shared" si="10"/>
        <v>0</v>
      </c>
      <c r="R154" s="98"/>
      <c r="T154" s="4"/>
      <c r="U154" s="7"/>
      <c r="V154" s="5"/>
      <c r="W154" s="2"/>
      <c r="X154" s="3"/>
      <c r="Y154" s="2"/>
      <c r="Z154" s="3"/>
      <c r="AA154" s="98"/>
      <c r="AC154" s="4"/>
      <c r="AD154" s="7"/>
      <c r="AE154" s="5"/>
      <c r="AF154" s="2"/>
      <c r="AG154" s="3"/>
      <c r="AH154" s="2"/>
      <c r="AI154" s="3"/>
      <c r="AJ154" s="98"/>
    </row>
    <row r="155" spans="1:36" ht="11.1" customHeight="1" x14ac:dyDescent="0.25">
      <c r="A155" s="57" t="s">
        <v>13</v>
      </c>
      <c r="B155" s="58" t="s">
        <v>14</v>
      </c>
      <c r="C155" s="31"/>
      <c r="D155" s="32" t="s">
        <v>7</v>
      </c>
      <c r="E155" s="24">
        <f>Assumptions!$C$135</f>
        <v>1800</v>
      </c>
      <c r="F155" s="32" t="s">
        <v>8</v>
      </c>
      <c r="G155" s="30"/>
      <c r="H155" s="33">
        <f t="shared" si="10"/>
        <v>0</v>
      </c>
      <c r="R155" s="98"/>
      <c r="T155" s="4"/>
      <c r="U155" s="7"/>
      <c r="V155" s="5"/>
      <c r="W155" s="2"/>
      <c r="X155" s="3"/>
      <c r="Y155" s="2"/>
      <c r="Z155" s="3"/>
      <c r="AA155" s="98"/>
      <c r="AC155" s="4"/>
      <c r="AD155" s="7"/>
      <c r="AE155" s="5"/>
      <c r="AF155" s="2"/>
      <c r="AG155" s="3"/>
      <c r="AH155" s="2"/>
      <c r="AI155" s="3"/>
      <c r="AJ155" s="98"/>
    </row>
    <row r="156" spans="1:36" ht="11.1" customHeight="1" x14ac:dyDescent="0.25">
      <c r="A156" s="57" t="s">
        <v>15</v>
      </c>
      <c r="B156" s="58" t="s">
        <v>16</v>
      </c>
      <c r="C156" s="24"/>
      <c r="D156" s="32" t="s">
        <v>7</v>
      </c>
      <c r="E156" s="24">
        <f>Assumptions!$C$136</f>
        <v>1291</v>
      </c>
      <c r="F156" s="32" t="s">
        <v>8</v>
      </c>
      <c r="G156" s="30"/>
      <c r="H156" s="33">
        <f t="shared" si="10"/>
        <v>0</v>
      </c>
      <c r="R156" s="98"/>
      <c r="T156" s="4"/>
      <c r="U156" s="7"/>
      <c r="V156" s="3"/>
      <c r="W156" s="2"/>
      <c r="X156" s="3"/>
      <c r="Y156" s="2"/>
      <c r="Z156" s="3"/>
      <c r="AA156" s="98"/>
      <c r="AC156" s="4"/>
      <c r="AD156" s="7"/>
      <c r="AE156" s="3"/>
      <c r="AF156" s="2"/>
      <c r="AG156" s="3"/>
      <c r="AH156" s="2"/>
      <c r="AI156" s="3"/>
      <c r="AJ156" s="98"/>
    </row>
    <row r="157" spans="1:36" ht="11.1" customHeight="1" x14ac:dyDescent="0.25">
      <c r="A157" s="59" t="s">
        <v>17</v>
      </c>
      <c r="B157" s="58" t="s">
        <v>18</v>
      </c>
      <c r="C157" s="24"/>
      <c r="D157" s="32" t="s">
        <v>7</v>
      </c>
      <c r="E157" s="24">
        <f>Assumptions!$C$137</f>
        <v>2500</v>
      </c>
      <c r="F157" s="32" t="s">
        <v>8</v>
      </c>
      <c r="G157" s="30"/>
      <c r="H157" s="33">
        <f t="shared" si="10"/>
        <v>0</v>
      </c>
      <c r="R157" s="98"/>
      <c r="T157" s="99"/>
      <c r="U157" s="7"/>
      <c r="V157" s="3"/>
      <c r="W157" s="2"/>
      <c r="X157" s="3"/>
      <c r="Y157" s="2"/>
      <c r="Z157" s="3"/>
      <c r="AA157" s="98"/>
      <c r="AC157" s="99"/>
      <c r="AD157" s="7"/>
      <c r="AE157" s="3"/>
      <c r="AF157" s="2"/>
      <c r="AG157" s="3"/>
      <c r="AH157" s="2"/>
      <c r="AI157" s="3"/>
      <c r="AJ157" s="98"/>
    </row>
    <row r="158" spans="1:36" ht="11.1" customHeight="1" x14ac:dyDescent="0.25">
      <c r="A158" s="59" t="s">
        <v>19</v>
      </c>
      <c r="B158" s="58" t="s">
        <v>20</v>
      </c>
      <c r="C158" s="24"/>
      <c r="D158" s="32" t="s">
        <v>7</v>
      </c>
      <c r="E158" s="24">
        <f>Assumptions!$C$138</f>
        <v>1077</v>
      </c>
      <c r="F158" s="32" t="s">
        <v>8</v>
      </c>
      <c r="G158" s="30"/>
      <c r="H158" s="33">
        <f t="shared" si="10"/>
        <v>0</v>
      </c>
      <c r="R158" s="98"/>
      <c r="T158" s="99"/>
      <c r="U158" s="7"/>
      <c r="V158" s="6"/>
      <c r="W158" s="2"/>
      <c r="X158" s="3"/>
      <c r="Y158" s="2"/>
      <c r="Z158" s="3"/>
      <c r="AA158" s="98"/>
      <c r="AC158" s="99"/>
      <c r="AD158" s="7"/>
      <c r="AE158" s="6"/>
      <c r="AF158" s="2"/>
      <c r="AG158" s="3"/>
      <c r="AH158" s="2"/>
      <c r="AI158" s="3"/>
      <c r="AJ158" s="98"/>
    </row>
    <row r="159" spans="1:36" ht="11.1" customHeight="1" x14ac:dyDescent="0.25">
      <c r="A159" s="57" t="s">
        <v>21</v>
      </c>
      <c r="B159" s="58" t="s">
        <v>22</v>
      </c>
      <c r="C159" s="40"/>
      <c r="D159" s="32" t="s">
        <v>7</v>
      </c>
      <c r="E159" s="24">
        <f>Assumptions!$C$139</f>
        <v>1350</v>
      </c>
      <c r="F159" s="32" t="s">
        <v>8</v>
      </c>
      <c r="H159" s="33">
        <f t="shared" si="10"/>
        <v>0</v>
      </c>
      <c r="R159" s="98"/>
      <c r="T159" s="4"/>
      <c r="U159" s="7"/>
      <c r="V159" s="1"/>
      <c r="W159" s="2"/>
      <c r="X159" s="3"/>
      <c r="Y159" s="2"/>
      <c r="Z159" s="1"/>
      <c r="AA159" s="98"/>
      <c r="AC159" s="4"/>
      <c r="AD159" s="7"/>
      <c r="AE159" s="1"/>
      <c r="AF159" s="2"/>
      <c r="AG159" s="3"/>
      <c r="AH159" s="2"/>
      <c r="AI159" s="1"/>
      <c r="AJ159" s="98"/>
    </row>
    <row r="160" spans="1:36" ht="11.1" customHeight="1" x14ac:dyDescent="0.25">
      <c r="A160" s="57" t="s">
        <v>52</v>
      </c>
      <c r="B160" s="58"/>
      <c r="C160" s="31"/>
      <c r="D160" s="32" t="s">
        <v>25</v>
      </c>
      <c r="E160" s="24">
        <f>Assumptions!$C$140</f>
        <v>400</v>
      </c>
      <c r="F160" s="32" t="s">
        <v>8</v>
      </c>
      <c r="G160" s="30"/>
      <c r="H160" s="33">
        <f t="shared" si="10"/>
        <v>0</v>
      </c>
      <c r="R160" s="98"/>
      <c r="T160" s="4"/>
      <c r="U160" s="7"/>
      <c r="V160" s="5"/>
      <c r="W160" s="2"/>
      <c r="X160" s="3"/>
      <c r="Y160" s="2"/>
      <c r="Z160" s="3"/>
      <c r="AA160" s="98"/>
      <c r="AC160" s="4"/>
      <c r="AD160" s="7"/>
      <c r="AE160" s="5"/>
      <c r="AF160" s="2"/>
      <c r="AG160" s="3"/>
      <c r="AH160" s="2"/>
      <c r="AI160" s="3"/>
      <c r="AJ160" s="98"/>
    </row>
    <row r="161" spans="1:36" ht="11.1" customHeight="1" x14ac:dyDescent="0.25">
      <c r="A161" s="57" t="s">
        <v>23</v>
      </c>
      <c r="B161" s="86" t="s">
        <v>24</v>
      </c>
      <c r="C161" s="31"/>
      <c r="D161" s="32" t="s">
        <v>25</v>
      </c>
      <c r="E161" s="24">
        <f>Assumptions!$C$141</f>
        <v>1500</v>
      </c>
      <c r="F161" s="32" t="s">
        <v>8</v>
      </c>
      <c r="G161" s="30"/>
      <c r="H161" s="33">
        <f t="shared" si="10"/>
        <v>0</v>
      </c>
      <c r="R161" s="98"/>
      <c r="T161" s="4"/>
      <c r="U161" s="7"/>
      <c r="V161" s="5"/>
      <c r="W161" s="2"/>
      <c r="X161" s="3"/>
      <c r="Y161" s="2"/>
      <c r="Z161" s="3"/>
      <c r="AA161" s="98"/>
      <c r="AC161" s="4"/>
      <c r="AD161" s="7"/>
      <c r="AE161" s="5"/>
      <c r="AF161" s="2"/>
      <c r="AG161" s="3"/>
      <c r="AH161" s="2"/>
      <c r="AI161" s="3"/>
      <c r="AJ161" s="98"/>
    </row>
    <row r="162" spans="1:36" ht="11.1" customHeight="1" x14ac:dyDescent="0.25">
      <c r="A162" s="57" t="s">
        <v>23</v>
      </c>
      <c r="B162" s="86" t="s">
        <v>24</v>
      </c>
      <c r="C162" s="31"/>
      <c r="D162" s="32" t="s">
        <v>25</v>
      </c>
      <c r="E162" s="24">
        <f>Assumptions!$C$142</f>
        <v>700</v>
      </c>
      <c r="F162" s="32" t="s">
        <v>8</v>
      </c>
      <c r="G162" s="30"/>
      <c r="H162" s="33">
        <f t="shared" si="10"/>
        <v>0</v>
      </c>
      <c r="R162" s="98"/>
      <c r="T162" s="4"/>
      <c r="U162" s="7"/>
      <c r="V162" s="5"/>
      <c r="W162" s="2"/>
      <c r="X162" s="3"/>
      <c r="Y162" s="2"/>
      <c r="Z162" s="3"/>
      <c r="AA162" s="98"/>
      <c r="AC162" s="4"/>
      <c r="AD162" s="7"/>
      <c r="AE162" s="5"/>
      <c r="AF162" s="2"/>
      <c r="AG162" s="3"/>
      <c r="AH162" s="2"/>
      <c r="AI162" s="3"/>
      <c r="AJ162" s="98"/>
    </row>
    <row r="163" spans="1:36" ht="11.1" customHeight="1" x14ac:dyDescent="0.25">
      <c r="A163" s="57" t="s">
        <v>23</v>
      </c>
      <c r="B163" s="86" t="s">
        <v>24</v>
      </c>
      <c r="C163" s="31"/>
      <c r="D163" s="32" t="s">
        <v>25</v>
      </c>
      <c r="E163" s="24">
        <f>Assumptions!$C$143</f>
        <v>0</v>
      </c>
      <c r="F163" s="32" t="s">
        <v>8</v>
      </c>
      <c r="G163" s="30"/>
      <c r="H163" s="33">
        <f t="shared" si="10"/>
        <v>0</v>
      </c>
      <c r="R163" s="98"/>
      <c r="T163" s="4"/>
      <c r="U163" s="7"/>
      <c r="V163" s="5"/>
      <c r="W163" s="2"/>
      <c r="X163" s="3"/>
      <c r="Y163" s="2"/>
      <c r="Z163" s="3"/>
      <c r="AA163" s="98"/>
      <c r="AC163" s="4"/>
      <c r="AD163" s="7"/>
      <c r="AE163" s="5"/>
      <c r="AF163" s="2"/>
      <c r="AG163" s="3"/>
      <c r="AH163" s="2"/>
      <c r="AI163" s="3"/>
      <c r="AJ163" s="98"/>
    </row>
    <row r="164" spans="1:36" ht="11.1" customHeight="1" x14ac:dyDescent="0.25">
      <c r="A164" s="60"/>
      <c r="B164" s="34"/>
      <c r="C164" s="28"/>
      <c r="D164" s="28"/>
      <c r="E164" s="28"/>
      <c r="F164" s="28"/>
      <c r="G164" s="28"/>
      <c r="H164" s="35"/>
      <c r="R164" s="98"/>
      <c r="T164" s="100"/>
      <c r="U164" s="2"/>
      <c r="V164" s="3"/>
      <c r="W164" s="3"/>
      <c r="X164" s="3"/>
      <c r="Y164" s="3"/>
      <c r="Z164" s="3"/>
      <c r="AA164" s="98"/>
      <c r="AC164" s="100"/>
      <c r="AD164" s="2"/>
      <c r="AE164" s="3"/>
      <c r="AF164" s="3"/>
      <c r="AG164" s="3"/>
      <c r="AH164" s="3"/>
      <c r="AI164" s="3"/>
      <c r="AJ164" s="98"/>
    </row>
    <row r="165" spans="1:36" ht="11.1" customHeight="1" x14ac:dyDescent="0.25">
      <c r="A165" s="61" t="s">
        <v>4</v>
      </c>
      <c r="B165" s="28"/>
      <c r="C165" s="28"/>
      <c r="D165" s="28"/>
      <c r="E165" s="28"/>
      <c r="F165" s="28"/>
      <c r="G165" s="28"/>
      <c r="H165" s="38">
        <f>SUM(H152:H164)</f>
        <v>700000</v>
      </c>
      <c r="R165" s="102"/>
      <c r="T165" s="101"/>
      <c r="U165" s="3"/>
      <c r="V165" s="3"/>
      <c r="W165" s="3"/>
      <c r="X165" s="3"/>
      <c r="Y165" s="3"/>
      <c r="Z165" s="3"/>
      <c r="AA165" s="102"/>
      <c r="AC165" s="101"/>
      <c r="AD165" s="3"/>
      <c r="AE165" s="3"/>
      <c r="AF165" s="3"/>
      <c r="AG165" s="3"/>
      <c r="AH165" s="3"/>
      <c r="AI165" s="3"/>
      <c r="AJ165" s="102"/>
    </row>
    <row r="166" spans="1:36" ht="11.1" customHeight="1" x14ac:dyDescent="0.25">
      <c r="A166" s="62"/>
      <c r="B166" s="32"/>
      <c r="C166" s="63"/>
      <c r="D166" s="32"/>
      <c r="E166" s="30"/>
      <c r="F166" s="32"/>
      <c r="G166" s="30"/>
      <c r="H166" s="64"/>
      <c r="R166" s="98"/>
      <c r="T166" s="4"/>
      <c r="U166" s="2"/>
      <c r="V166" s="5"/>
      <c r="W166" s="2"/>
      <c r="X166" s="3"/>
      <c r="Y166" s="2"/>
      <c r="Z166" s="3"/>
      <c r="AA166" s="98"/>
      <c r="AC166" s="4"/>
      <c r="AD166" s="2"/>
      <c r="AE166" s="5"/>
      <c r="AF166" s="2"/>
      <c r="AG166" s="3"/>
      <c r="AH166" s="2"/>
      <c r="AI166" s="3"/>
      <c r="AJ166" s="98"/>
    </row>
    <row r="167" spans="1:36" ht="11.1" customHeight="1" x14ac:dyDescent="0.25">
      <c r="A167" s="61" t="s">
        <v>26</v>
      </c>
      <c r="B167" s="28"/>
      <c r="C167" s="28"/>
      <c r="D167" s="28"/>
      <c r="E167" s="28"/>
      <c r="F167" s="28"/>
      <c r="G167" s="28"/>
      <c r="H167" s="37"/>
      <c r="R167" s="98"/>
      <c r="T167" s="101"/>
      <c r="U167" s="3"/>
      <c r="V167" s="3"/>
      <c r="W167" s="3"/>
      <c r="X167" s="3"/>
      <c r="Y167" s="3"/>
      <c r="Z167" s="3"/>
      <c r="AA167" s="98"/>
      <c r="AC167" s="101"/>
      <c r="AD167" s="3"/>
      <c r="AE167" s="3"/>
      <c r="AF167" s="3"/>
      <c r="AG167" s="3"/>
      <c r="AH167" s="3"/>
      <c r="AI167" s="3"/>
      <c r="AJ167" s="98"/>
    </row>
    <row r="168" spans="1:36" ht="11.1" customHeight="1" x14ac:dyDescent="0.25">
      <c r="A168" s="65" t="s">
        <v>27</v>
      </c>
      <c r="B168" s="66" t="s">
        <v>28</v>
      </c>
      <c r="C168" s="63"/>
      <c r="D168" s="32"/>
      <c r="E168" s="30"/>
      <c r="F168" s="32"/>
      <c r="G168" s="30"/>
      <c r="H168" s="64"/>
      <c r="R168" s="98"/>
      <c r="T168" s="103"/>
      <c r="U168" s="5"/>
      <c r="V168" s="5"/>
      <c r="W168" s="2"/>
      <c r="X168" s="3"/>
      <c r="Y168" s="2"/>
      <c r="Z168" s="3"/>
      <c r="AA168" s="98"/>
      <c r="AC168" s="103"/>
      <c r="AD168" s="5"/>
      <c r="AE168" s="5"/>
      <c r="AF168" s="2"/>
      <c r="AG168" s="3"/>
      <c r="AH168" s="2"/>
      <c r="AI168" s="3"/>
      <c r="AJ168" s="98"/>
    </row>
    <row r="169" spans="1:36" ht="11.1" customHeight="1" x14ac:dyDescent="0.25">
      <c r="A169" s="57" t="s">
        <v>5</v>
      </c>
      <c r="B169" s="67">
        <f>Assumptions!$D$115</f>
        <v>2</v>
      </c>
      <c r="C169" s="31">
        <f t="shared" ref="C169:C180" si="11">C152*B169</f>
        <v>2000</v>
      </c>
      <c r="D169" s="32" t="s">
        <v>7</v>
      </c>
      <c r="E169" s="48"/>
      <c r="F169" s="32" t="s">
        <v>8</v>
      </c>
      <c r="G169" s="30"/>
      <c r="H169" s="33"/>
      <c r="R169" s="98"/>
      <c r="T169" s="4"/>
      <c r="U169" s="92"/>
      <c r="V169" s="5"/>
      <c r="W169" s="2"/>
      <c r="X169" s="3"/>
      <c r="Y169" s="2"/>
      <c r="Z169" s="3"/>
      <c r="AA169" s="98"/>
      <c r="AC169" s="4"/>
      <c r="AD169" s="92"/>
      <c r="AE169" s="5"/>
      <c r="AF169" s="2"/>
      <c r="AG169" s="3"/>
      <c r="AH169" s="2"/>
      <c r="AI169" s="3"/>
      <c r="AJ169" s="98"/>
    </row>
    <row r="170" spans="1:36" ht="11.1" customHeight="1" x14ac:dyDescent="0.25">
      <c r="A170" s="57" t="s">
        <v>9</v>
      </c>
      <c r="B170" s="67">
        <f>Assumptions!$D$116</f>
        <v>2</v>
      </c>
      <c r="C170" s="31">
        <f t="shared" si="11"/>
        <v>0</v>
      </c>
      <c r="D170" s="32" t="s">
        <v>7</v>
      </c>
      <c r="E170" s="24"/>
      <c r="F170" s="32" t="s">
        <v>8</v>
      </c>
      <c r="G170" s="30"/>
      <c r="H170" s="33"/>
      <c r="R170" s="98"/>
      <c r="T170" s="4"/>
      <c r="U170" s="92"/>
      <c r="V170" s="5"/>
      <c r="W170" s="2"/>
      <c r="X170" s="3"/>
      <c r="Y170" s="2"/>
      <c r="Z170" s="3"/>
      <c r="AA170" s="98"/>
      <c r="AC170" s="4"/>
      <c r="AD170" s="92"/>
      <c r="AE170" s="5"/>
      <c r="AF170" s="2"/>
      <c r="AG170" s="3"/>
      <c r="AH170" s="2"/>
      <c r="AI170" s="3"/>
      <c r="AJ170" s="98"/>
    </row>
    <row r="171" spans="1:36" ht="11.1" customHeight="1" x14ac:dyDescent="0.25">
      <c r="A171" s="57" t="s">
        <v>11</v>
      </c>
      <c r="B171" s="67">
        <f>Assumptions!$D$117</f>
        <v>3</v>
      </c>
      <c r="C171" s="31">
        <f t="shared" si="11"/>
        <v>0</v>
      </c>
      <c r="D171" s="32" t="s">
        <v>7</v>
      </c>
      <c r="E171" s="24"/>
      <c r="F171" s="32" t="s">
        <v>8</v>
      </c>
      <c r="G171" s="30"/>
      <c r="H171" s="33"/>
      <c r="R171" s="98"/>
      <c r="T171" s="4"/>
      <c r="U171" s="92"/>
      <c r="V171" s="5"/>
      <c r="W171" s="2"/>
      <c r="X171" s="3"/>
      <c r="Y171" s="2"/>
      <c r="Z171" s="3"/>
      <c r="AA171" s="98"/>
      <c r="AC171" s="4"/>
      <c r="AD171" s="92"/>
      <c r="AE171" s="5"/>
      <c r="AF171" s="2"/>
      <c r="AG171" s="3"/>
      <c r="AH171" s="2"/>
      <c r="AI171" s="3"/>
      <c r="AJ171" s="98"/>
    </row>
    <row r="172" spans="1:36" ht="11.1" customHeight="1" x14ac:dyDescent="0.25">
      <c r="A172" s="57" t="s">
        <v>13</v>
      </c>
      <c r="B172" s="67">
        <f>Assumptions!$D$118</f>
        <v>1.5</v>
      </c>
      <c r="C172" s="31">
        <f t="shared" si="11"/>
        <v>0</v>
      </c>
      <c r="D172" s="32" t="s">
        <v>7</v>
      </c>
      <c r="E172" s="24"/>
      <c r="F172" s="32" t="s">
        <v>8</v>
      </c>
      <c r="G172" s="30"/>
      <c r="H172" s="33"/>
      <c r="R172" s="98"/>
      <c r="T172" s="4"/>
      <c r="U172" s="92"/>
      <c r="V172" s="5"/>
      <c r="W172" s="2"/>
      <c r="X172" s="3"/>
      <c r="Y172" s="2"/>
      <c r="Z172" s="3"/>
      <c r="AA172" s="98"/>
      <c r="AC172" s="4"/>
      <c r="AD172" s="92"/>
      <c r="AE172" s="5"/>
      <c r="AF172" s="2"/>
      <c r="AG172" s="3"/>
      <c r="AH172" s="2"/>
      <c r="AI172" s="3"/>
      <c r="AJ172" s="98"/>
    </row>
    <row r="173" spans="1:36" ht="11.1" customHeight="1" x14ac:dyDescent="0.25">
      <c r="A173" s="57" t="s">
        <v>15</v>
      </c>
      <c r="B173" s="67">
        <f>Assumptions!$D$119</f>
        <v>1.5</v>
      </c>
      <c r="C173" s="31">
        <f t="shared" si="11"/>
        <v>0</v>
      </c>
      <c r="D173" s="32" t="s">
        <v>7</v>
      </c>
      <c r="E173" s="24"/>
      <c r="F173" s="32" t="s">
        <v>8</v>
      </c>
      <c r="G173" s="30"/>
      <c r="H173" s="33"/>
      <c r="R173" s="98"/>
      <c r="T173" s="4"/>
      <c r="U173" s="92"/>
      <c r="V173" s="5"/>
      <c r="W173" s="2"/>
      <c r="X173" s="3"/>
      <c r="Y173" s="2"/>
      <c r="Z173" s="3"/>
      <c r="AA173" s="98"/>
      <c r="AC173" s="4"/>
      <c r="AD173" s="92"/>
      <c r="AE173" s="5"/>
      <c r="AF173" s="2"/>
      <c r="AG173" s="3"/>
      <c r="AH173" s="2"/>
      <c r="AI173" s="3"/>
      <c r="AJ173" s="98"/>
    </row>
    <row r="174" spans="1:36" ht="11.1" customHeight="1" x14ac:dyDescent="0.25">
      <c r="A174" s="59" t="s">
        <v>17</v>
      </c>
      <c r="B174" s="67">
        <f>Assumptions!$D$120</f>
        <v>2</v>
      </c>
      <c r="C174" s="31">
        <f t="shared" si="11"/>
        <v>0</v>
      </c>
      <c r="D174" s="32" t="s">
        <v>7</v>
      </c>
      <c r="E174" s="24"/>
      <c r="F174" s="32" t="s">
        <v>8</v>
      </c>
      <c r="G174" s="30"/>
      <c r="H174" s="33"/>
      <c r="R174" s="98"/>
      <c r="T174" s="99"/>
      <c r="U174" s="92"/>
      <c r="V174" s="5"/>
      <c r="W174" s="2"/>
      <c r="X174" s="3"/>
      <c r="Y174" s="2"/>
      <c r="Z174" s="3"/>
      <c r="AA174" s="98"/>
      <c r="AC174" s="99"/>
      <c r="AD174" s="92"/>
      <c r="AE174" s="5"/>
      <c r="AF174" s="2"/>
      <c r="AG174" s="3"/>
      <c r="AH174" s="2"/>
      <c r="AI174" s="3"/>
      <c r="AJ174" s="98"/>
    </row>
    <row r="175" spans="1:36" ht="11.1" customHeight="1" x14ac:dyDescent="0.25">
      <c r="A175" s="59" t="s">
        <v>19</v>
      </c>
      <c r="B175" s="67">
        <f>Assumptions!$D$121</f>
        <v>1.5</v>
      </c>
      <c r="C175" s="31">
        <f t="shared" si="11"/>
        <v>0</v>
      </c>
      <c r="D175" s="32" t="s">
        <v>7</v>
      </c>
      <c r="E175" s="24"/>
      <c r="F175" s="32" t="s">
        <v>8</v>
      </c>
      <c r="G175" s="30"/>
      <c r="H175" s="33"/>
      <c r="R175" s="98"/>
      <c r="T175" s="99"/>
      <c r="U175" s="92"/>
      <c r="V175" s="5"/>
      <c r="W175" s="2"/>
      <c r="X175" s="3"/>
      <c r="Y175" s="2"/>
      <c r="Z175" s="3"/>
      <c r="AA175" s="98"/>
      <c r="AC175" s="99"/>
      <c r="AD175" s="92"/>
      <c r="AE175" s="5"/>
      <c r="AF175" s="2"/>
      <c r="AG175" s="3"/>
      <c r="AH175" s="2"/>
      <c r="AI175" s="3"/>
      <c r="AJ175" s="98"/>
    </row>
    <row r="176" spans="1:36" ht="11.1" customHeight="1" x14ac:dyDescent="0.25">
      <c r="A176" s="57" t="s">
        <v>21</v>
      </c>
      <c r="B176" s="67">
        <f>Assumptions!$D$122</f>
        <v>3</v>
      </c>
      <c r="C176" s="31">
        <f t="shared" si="11"/>
        <v>0</v>
      </c>
      <c r="D176" s="32" t="s">
        <v>7</v>
      </c>
      <c r="E176" s="24"/>
      <c r="F176" s="32" t="s">
        <v>8</v>
      </c>
      <c r="H176" s="33"/>
      <c r="R176" s="98"/>
      <c r="T176" s="4"/>
      <c r="U176" s="92"/>
      <c r="V176" s="5"/>
      <c r="W176" s="2"/>
      <c r="X176" s="3"/>
      <c r="Y176" s="2"/>
      <c r="Z176" s="1"/>
      <c r="AA176" s="98"/>
      <c r="AC176" s="4"/>
      <c r="AD176" s="92"/>
      <c r="AE176" s="5"/>
      <c r="AF176" s="2"/>
      <c r="AG176" s="3"/>
      <c r="AH176" s="2"/>
      <c r="AI176" s="1"/>
      <c r="AJ176" s="98"/>
    </row>
    <row r="177" spans="1:36" ht="11.1" customHeight="1" x14ac:dyDescent="0.25">
      <c r="A177" s="68" t="s">
        <v>52</v>
      </c>
      <c r="B177" s="67">
        <f>Assumptions!$D$123</f>
        <v>2</v>
      </c>
      <c r="C177" s="31">
        <f t="shared" si="11"/>
        <v>0</v>
      </c>
      <c r="D177" s="32" t="s">
        <v>25</v>
      </c>
      <c r="E177" s="24"/>
      <c r="F177" s="32" t="s">
        <v>8</v>
      </c>
      <c r="G177" s="30"/>
      <c r="H177" s="33"/>
      <c r="R177" s="98"/>
      <c r="T177" s="104"/>
      <c r="U177" s="92"/>
      <c r="V177" s="5"/>
      <c r="W177" s="2"/>
      <c r="X177" s="3"/>
      <c r="Y177" s="2"/>
      <c r="Z177" s="3"/>
      <c r="AA177" s="98"/>
      <c r="AC177" s="104"/>
      <c r="AD177" s="92"/>
      <c r="AE177" s="5"/>
      <c r="AF177" s="2"/>
      <c r="AG177" s="3"/>
      <c r="AH177" s="2"/>
      <c r="AI177" s="3"/>
      <c r="AJ177" s="98"/>
    </row>
    <row r="178" spans="1:36" ht="11.1" customHeight="1" x14ac:dyDescent="0.25">
      <c r="A178" s="68" t="str">
        <f>B161</f>
        <v>Blank</v>
      </c>
      <c r="B178" s="67">
        <f>Assumptions!$D$124</f>
        <v>2</v>
      </c>
      <c r="C178" s="31">
        <f t="shared" si="11"/>
        <v>0</v>
      </c>
      <c r="D178" s="32" t="s">
        <v>25</v>
      </c>
      <c r="E178" s="24"/>
      <c r="F178" s="32" t="s">
        <v>8</v>
      </c>
      <c r="G178" s="30"/>
      <c r="H178" s="33"/>
      <c r="R178" s="98"/>
      <c r="T178" s="104"/>
      <c r="U178" s="92"/>
      <c r="V178" s="5"/>
      <c r="W178" s="2"/>
      <c r="X178" s="3"/>
      <c r="Y178" s="2"/>
      <c r="Z178" s="3"/>
      <c r="AA178" s="98"/>
      <c r="AC178" s="104"/>
      <c r="AD178" s="92"/>
      <c r="AE178" s="5"/>
      <c r="AF178" s="2"/>
      <c r="AG178" s="3"/>
      <c r="AH178" s="2"/>
      <c r="AI178" s="3"/>
      <c r="AJ178" s="98"/>
    </row>
    <row r="179" spans="1:36" ht="11.1" customHeight="1" x14ac:dyDescent="0.25">
      <c r="A179" s="68" t="str">
        <f>B162</f>
        <v>Blank</v>
      </c>
      <c r="B179" s="67">
        <f>Assumptions!$D$125</f>
        <v>2</v>
      </c>
      <c r="C179" s="31">
        <f t="shared" si="11"/>
        <v>0</v>
      </c>
      <c r="D179" s="32" t="s">
        <v>25</v>
      </c>
      <c r="E179" s="24"/>
      <c r="F179" s="32" t="s">
        <v>8</v>
      </c>
      <c r="G179" s="30"/>
      <c r="H179" s="33"/>
      <c r="R179" s="98"/>
      <c r="T179" s="104"/>
      <c r="U179" s="92"/>
      <c r="V179" s="5"/>
      <c r="W179" s="2"/>
      <c r="X179" s="3"/>
      <c r="Y179" s="2"/>
      <c r="Z179" s="3"/>
      <c r="AA179" s="98"/>
      <c r="AC179" s="104"/>
      <c r="AD179" s="92"/>
      <c r="AE179" s="5"/>
      <c r="AF179" s="2"/>
      <c r="AG179" s="3"/>
      <c r="AH179" s="2"/>
      <c r="AI179" s="3"/>
      <c r="AJ179" s="98"/>
    </row>
    <row r="180" spans="1:36" ht="11.1" customHeight="1" x14ac:dyDescent="0.25">
      <c r="A180" s="68" t="str">
        <f>B163</f>
        <v>Blank</v>
      </c>
      <c r="B180" s="67">
        <f>Assumptions!$D$126</f>
        <v>0</v>
      </c>
      <c r="C180" s="31">
        <f t="shared" si="11"/>
        <v>0</v>
      </c>
      <c r="D180" s="32" t="s">
        <v>25</v>
      </c>
      <c r="E180" s="24"/>
      <c r="F180" s="32" t="s">
        <v>8</v>
      </c>
      <c r="G180" s="30"/>
      <c r="H180" s="33"/>
      <c r="R180" s="98"/>
      <c r="T180" s="104"/>
      <c r="U180" s="92"/>
      <c r="V180" s="5"/>
      <c r="W180" s="2"/>
      <c r="X180" s="3"/>
      <c r="Y180" s="2"/>
      <c r="Z180" s="3"/>
      <c r="AA180" s="98"/>
      <c r="AC180" s="104"/>
      <c r="AD180" s="92"/>
      <c r="AE180" s="5"/>
      <c r="AF180" s="2"/>
      <c r="AG180" s="3"/>
      <c r="AH180" s="2"/>
      <c r="AI180" s="3"/>
      <c r="AJ180" s="98"/>
    </row>
    <row r="181" spans="1:36" ht="11.1" customHeight="1" x14ac:dyDescent="0.25">
      <c r="A181" s="61" t="s">
        <v>29</v>
      </c>
      <c r="B181" s="34"/>
      <c r="C181" s="69"/>
      <c r="D181" s="34"/>
      <c r="E181" s="28" t="s">
        <v>126</v>
      </c>
      <c r="F181" s="34"/>
      <c r="G181" s="39"/>
      <c r="H181" s="70">
        <f>SUM(H169:H180)*G181</f>
        <v>0</v>
      </c>
      <c r="R181" s="98"/>
      <c r="T181" s="101"/>
      <c r="U181" s="2"/>
      <c r="V181" s="105"/>
      <c r="W181" s="2"/>
      <c r="X181" s="3"/>
      <c r="Y181" s="2"/>
      <c r="Z181" s="1"/>
      <c r="AA181" s="98"/>
      <c r="AC181" s="101"/>
      <c r="AD181" s="2"/>
      <c r="AE181" s="105"/>
      <c r="AF181" s="2"/>
      <c r="AG181" s="3"/>
      <c r="AH181" s="2"/>
      <c r="AI181" s="1"/>
      <c r="AJ181" s="98"/>
    </row>
    <row r="182" spans="1:36" ht="11.1" customHeight="1" x14ac:dyDescent="0.25">
      <c r="A182" s="65"/>
      <c r="B182" s="66" t="s">
        <v>30</v>
      </c>
      <c r="C182" s="63"/>
      <c r="D182" s="32"/>
      <c r="E182" s="30"/>
      <c r="F182" s="32"/>
      <c r="G182" s="30"/>
      <c r="H182" s="64"/>
      <c r="R182" s="98"/>
      <c r="T182" s="103"/>
      <c r="U182" s="5"/>
      <c r="V182" s="5"/>
      <c r="W182" s="2"/>
      <c r="X182" s="3"/>
      <c r="Y182" s="2"/>
      <c r="Z182" s="3"/>
      <c r="AA182" s="98"/>
      <c r="AC182" s="103"/>
      <c r="AD182" s="5"/>
      <c r="AE182" s="5"/>
      <c r="AF182" s="2"/>
      <c r="AG182" s="3"/>
      <c r="AH182" s="2"/>
      <c r="AI182" s="3"/>
      <c r="AJ182" s="98"/>
    </row>
    <row r="183" spans="1:36" ht="11.1" customHeight="1" x14ac:dyDescent="0.25">
      <c r="A183" s="57" t="s">
        <v>5</v>
      </c>
      <c r="B183" s="71">
        <f>Assumptions!$E$115</f>
        <v>1</v>
      </c>
      <c r="C183" s="31">
        <f>C152*B183</f>
        <v>1000</v>
      </c>
      <c r="D183" s="32" t="s">
        <v>7</v>
      </c>
      <c r="E183" s="24">
        <f>Assumptions!$F$115</f>
        <v>782</v>
      </c>
      <c r="F183" s="32" t="s">
        <v>8</v>
      </c>
      <c r="G183" s="30"/>
      <c r="H183" s="33">
        <f>C183*E183</f>
        <v>782000</v>
      </c>
      <c r="R183" s="98"/>
      <c r="T183" s="4"/>
      <c r="U183" s="93"/>
      <c r="V183" s="5"/>
      <c r="W183" s="2"/>
      <c r="X183" s="3"/>
      <c r="Y183" s="2"/>
      <c r="Z183" s="3"/>
      <c r="AA183" s="98"/>
      <c r="AC183" s="4"/>
      <c r="AD183" s="93"/>
      <c r="AE183" s="5"/>
      <c r="AF183" s="2"/>
      <c r="AG183" s="3"/>
      <c r="AH183" s="2"/>
      <c r="AI183" s="3"/>
      <c r="AJ183" s="98"/>
    </row>
    <row r="184" spans="1:36" ht="11.1" customHeight="1" x14ac:dyDescent="0.25">
      <c r="A184" s="57" t="s">
        <v>9</v>
      </c>
      <c r="B184" s="71">
        <f>Assumptions!$E$116</f>
        <v>1.2</v>
      </c>
      <c r="C184" s="31">
        <f t="shared" ref="C184:C193" si="12">C153*B184</f>
        <v>0</v>
      </c>
      <c r="D184" s="32" t="s">
        <v>7</v>
      </c>
      <c r="E184" s="24">
        <f>Assumptions!$F$116</f>
        <v>1624</v>
      </c>
      <c r="F184" s="32" t="s">
        <v>8</v>
      </c>
      <c r="G184" s="30"/>
      <c r="H184" s="33">
        <f t="shared" ref="H184:H194" si="13">C184*E184</f>
        <v>0</v>
      </c>
      <c r="R184" s="98"/>
      <c r="T184" s="4"/>
      <c r="U184" s="93"/>
      <c r="V184" s="5"/>
      <c r="W184" s="2"/>
      <c r="X184" s="3"/>
      <c r="Y184" s="2"/>
      <c r="Z184" s="3"/>
      <c r="AA184" s="98"/>
      <c r="AC184" s="4"/>
      <c r="AD184" s="93"/>
      <c r="AE184" s="5"/>
      <c r="AF184" s="2"/>
      <c r="AG184" s="3"/>
      <c r="AH184" s="2"/>
      <c r="AI184" s="3"/>
      <c r="AJ184" s="98"/>
    </row>
    <row r="185" spans="1:36" ht="11.1" customHeight="1" x14ac:dyDescent="0.25">
      <c r="A185" s="57" t="s">
        <v>11</v>
      </c>
      <c r="B185" s="71">
        <f>Assumptions!$E$117</f>
        <v>1</v>
      </c>
      <c r="C185" s="31">
        <f t="shared" si="12"/>
        <v>0</v>
      </c>
      <c r="D185" s="32" t="s">
        <v>7</v>
      </c>
      <c r="E185" s="24">
        <f>Assumptions!$F$117</f>
        <v>1169</v>
      </c>
      <c r="F185" s="32" t="s">
        <v>8</v>
      </c>
      <c r="G185" s="30"/>
      <c r="H185" s="33">
        <f t="shared" si="13"/>
        <v>0</v>
      </c>
      <c r="R185" s="98"/>
      <c r="T185" s="4"/>
      <c r="U185" s="93"/>
      <c r="V185" s="5"/>
      <c r="W185" s="2"/>
      <c r="X185" s="3"/>
      <c r="Y185" s="2"/>
      <c r="Z185" s="3"/>
      <c r="AA185" s="98"/>
      <c r="AC185" s="4"/>
      <c r="AD185" s="93"/>
      <c r="AE185" s="5"/>
      <c r="AF185" s="2"/>
      <c r="AG185" s="3"/>
      <c r="AH185" s="2"/>
      <c r="AI185" s="3"/>
      <c r="AJ185" s="98"/>
    </row>
    <row r="186" spans="1:36" ht="11.1" customHeight="1" x14ac:dyDescent="0.25">
      <c r="A186" s="57" t="s">
        <v>13</v>
      </c>
      <c r="B186" s="71">
        <f>Assumptions!$E$118</f>
        <v>1</v>
      </c>
      <c r="C186" s="31">
        <f t="shared" si="12"/>
        <v>0</v>
      </c>
      <c r="D186" s="32" t="s">
        <v>7</v>
      </c>
      <c r="E186" s="24">
        <f>Assumptions!$F$118</f>
        <v>1028</v>
      </c>
      <c r="F186" s="32" t="s">
        <v>8</v>
      </c>
      <c r="G186" s="30"/>
      <c r="H186" s="33">
        <f t="shared" si="13"/>
        <v>0</v>
      </c>
      <c r="R186" s="98"/>
      <c r="T186" s="4"/>
      <c r="U186" s="93"/>
      <c r="V186" s="5"/>
      <c r="W186" s="2"/>
      <c r="X186" s="3"/>
      <c r="Y186" s="2"/>
      <c r="Z186" s="3"/>
      <c r="AA186" s="98"/>
      <c r="AC186" s="4"/>
      <c r="AD186" s="93"/>
      <c r="AE186" s="5"/>
      <c r="AF186" s="2"/>
      <c r="AG186" s="3"/>
      <c r="AH186" s="2"/>
      <c r="AI186" s="3"/>
      <c r="AJ186" s="98"/>
    </row>
    <row r="187" spans="1:36" ht="11.1" customHeight="1" x14ac:dyDescent="0.25">
      <c r="A187" s="57" t="s">
        <v>15</v>
      </c>
      <c r="B187" s="71">
        <f>Assumptions!$E$119</f>
        <v>1.2</v>
      </c>
      <c r="C187" s="31">
        <f t="shared" si="12"/>
        <v>0</v>
      </c>
      <c r="D187" s="32" t="s">
        <v>7</v>
      </c>
      <c r="E187" s="24">
        <f>Assumptions!$F$119</f>
        <v>1415</v>
      </c>
      <c r="F187" s="32" t="s">
        <v>8</v>
      </c>
      <c r="G187" s="30"/>
      <c r="H187" s="33">
        <f t="shared" si="13"/>
        <v>0</v>
      </c>
      <c r="R187" s="98"/>
      <c r="T187" s="4"/>
      <c r="U187" s="93"/>
      <c r="V187" s="5"/>
      <c r="W187" s="2"/>
      <c r="X187" s="3"/>
      <c r="Y187" s="2"/>
      <c r="Z187" s="3"/>
      <c r="AA187" s="98"/>
      <c r="AC187" s="4"/>
      <c r="AD187" s="93"/>
      <c r="AE187" s="5"/>
      <c r="AF187" s="2"/>
      <c r="AG187" s="3"/>
      <c r="AH187" s="2"/>
      <c r="AI187" s="3"/>
      <c r="AJ187" s="98"/>
    </row>
    <row r="188" spans="1:36" ht="11.1" customHeight="1" x14ac:dyDescent="0.25">
      <c r="A188" s="59" t="s">
        <v>17</v>
      </c>
      <c r="B188" s="71">
        <f>Assumptions!$E$120</f>
        <v>1.2</v>
      </c>
      <c r="C188" s="31">
        <f t="shared" si="12"/>
        <v>0</v>
      </c>
      <c r="D188" s="32" t="s">
        <v>7</v>
      </c>
      <c r="E188" s="24">
        <f>Assumptions!$F$120</f>
        <v>1597</v>
      </c>
      <c r="F188" s="32" t="s">
        <v>8</v>
      </c>
      <c r="G188" s="30"/>
      <c r="H188" s="33">
        <f t="shared" si="13"/>
        <v>0</v>
      </c>
      <c r="R188" s="98"/>
      <c r="T188" s="99"/>
      <c r="U188" s="93"/>
      <c r="V188" s="5"/>
      <c r="W188" s="2"/>
      <c r="X188" s="3"/>
      <c r="Y188" s="2"/>
      <c r="Z188" s="3"/>
      <c r="AA188" s="98"/>
      <c r="AC188" s="99"/>
      <c r="AD188" s="93"/>
      <c r="AE188" s="5"/>
      <c r="AF188" s="2"/>
      <c r="AG188" s="3"/>
      <c r="AH188" s="2"/>
      <c r="AI188" s="3"/>
      <c r="AJ188" s="98"/>
    </row>
    <row r="189" spans="1:36" ht="11.1" customHeight="1" x14ac:dyDescent="0.25">
      <c r="A189" s="59" t="s">
        <v>19</v>
      </c>
      <c r="B189" s="71">
        <f>Assumptions!$E$121</f>
        <v>1</v>
      </c>
      <c r="C189" s="31">
        <f t="shared" si="12"/>
        <v>0</v>
      </c>
      <c r="D189" s="32" t="s">
        <v>7</v>
      </c>
      <c r="E189" s="24">
        <f>Assumptions!$F$121</f>
        <v>2758</v>
      </c>
      <c r="F189" s="32" t="s">
        <v>8</v>
      </c>
      <c r="G189" s="30"/>
      <c r="H189" s="33">
        <f t="shared" si="13"/>
        <v>0</v>
      </c>
      <c r="R189" s="98"/>
      <c r="T189" s="99"/>
      <c r="U189" s="93"/>
      <c r="V189" s="5"/>
      <c r="W189" s="2"/>
      <c r="X189" s="3"/>
      <c r="Y189" s="2"/>
      <c r="Z189" s="3"/>
      <c r="AA189" s="98"/>
      <c r="AC189" s="99"/>
      <c r="AD189" s="93"/>
      <c r="AE189" s="5"/>
      <c r="AF189" s="2"/>
      <c r="AG189" s="3"/>
      <c r="AH189" s="2"/>
      <c r="AI189" s="3"/>
      <c r="AJ189" s="98"/>
    </row>
    <row r="190" spans="1:36" ht="11.1" customHeight="1" x14ac:dyDescent="0.25">
      <c r="A190" s="57" t="s">
        <v>21</v>
      </c>
      <c r="B190" s="71">
        <f>Assumptions!$E$122</f>
        <v>1</v>
      </c>
      <c r="C190" s="31">
        <f t="shared" si="12"/>
        <v>0</v>
      </c>
      <c r="D190" s="32" t="s">
        <v>7</v>
      </c>
      <c r="E190" s="24">
        <f>Assumptions!$F$122</f>
        <v>1110</v>
      </c>
      <c r="F190" s="32" t="s">
        <v>8</v>
      </c>
      <c r="H190" s="33">
        <f t="shared" si="13"/>
        <v>0</v>
      </c>
      <c r="R190" s="98"/>
      <c r="T190" s="4"/>
      <c r="U190" s="93"/>
      <c r="V190" s="5"/>
      <c r="W190" s="2"/>
      <c r="X190" s="3"/>
      <c r="Y190" s="2"/>
      <c r="Z190" s="1"/>
      <c r="AA190" s="98"/>
      <c r="AC190" s="4"/>
      <c r="AD190" s="93"/>
      <c r="AE190" s="5"/>
      <c r="AF190" s="2"/>
      <c r="AG190" s="3"/>
      <c r="AH190" s="2"/>
      <c r="AI190" s="1"/>
      <c r="AJ190" s="98"/>
    </row>
    <row r="191" spans="1:36" ht="11.1" customHeight="1" x14ac:dyDescent="0.25">
      <c r="A191" s="59" t="s">
        <v>52</v>
      </c>
      <c r="B191" s="71">
        <f>Assumptions!$E$123</f>
        <v>1</v>
      </c>
      <c r="C191" s="31">
        <f t="shared" si="12"/>
        <v>0</v>
      </c>
      <c r="D191" s="32" t="s">
        <v>25</v>
      </c>
      <c r="E191" s="24">
        <f>Assumptions!$F$123</f>
        <v>830</v>
      </c>
      <c r="F191" s="32" t="s">
        <v>8</v>
      </c>
      <c r="G191" s="30"/>
      <c r="H191" s="33">
        <f t="shared" si="13"/>
        <v>0</v>
      </c>
      <c r="R191" s="98"/>
      <c r="T191" s="99"/>
      <c r="U191" s="93"/>
      <c r="V191" s="5"/>
      <c r="W191" s="2"/>
      <c r="X191" s="3"/>
      <c r="Y191" s="2"/>
      <c r="Z191" s="3"/>
      <c r="AA191" s="98"/>
      <c r="AC191" s="99"/>
      <c r="AD191" s="93"/>
      <c r="AE191" s="5"/>
      <c r="AF191" s="2"/>
      <c r="AG191" s="3"/>
      <c r="AH191" s="2"/>
      <c r="AI191" s="3"/>
      <c r="AJ191" s="98"/>
    </row>
    <row r="192" spans="1:36" ht="11.1" customHeight="1" x14ac:dyDescent="0.25">
      <c r="A192" s="59" t="str">
        <f>B161</f>
        <v>Blank</v>
      </c>
      <c r="B192" s="71">
        <f>Assumptions!$E$124</f>
        <v>1</v>
      </c>
      <c r="C192" s="31">
        <f t="shared" si="12"/>
        <v>0</v>
      </c>
      <c r="D192" s="32" t="s">
        <v>25</v>
      </c>
      <c r="E192" s="24"/>
      <c r="F192" s="32" t="s">
        <v>8</v>
      </c>
      <c r="G192" s="30"/>
      <c r="H192" s="33">
        <f t="shared" si="13"/>
        <v>0</v>
      </c>
      <c r="R192" s="98"/>
      <c r="T192" s="99"/>
      <c r="U192" s="93"/>
      <c r="V192" s="5"/>
      <c r="W192" s="2"/>
      <c r="X192" s="3"/>
      <c r="Y192" s="2"/>
      <c r="Z192" s="3"/>
      <c r="AA192" s="98"/>
      <c r="AC192" s="99"/>
      <c r="AD192" s="93"/>
      <c r="AE192" s="5"/>
      <c r="AF192" s="2"/>
      <c r="AG192" s="3"/>
      <c r="AH192" s="2"/>
      <c r="AI192" s="3"/>
      <c r="AJ192" s="98"/>
    </row>
    <row r="193" spans="1:36" ht="11.1" customHeight="1" x14ac:dyDescent="0.25">
      <c r="A193" s="59" t="str">
        <f>B162</f>
        <v>Blank</v>
      </c>
      <c r="B193" s="71">
        <f>Assumptions!$E$125</f>
        <v>1</v>
      </c>
      <c r="C193" s="31">
        <f t="shared" si="12"/>
        <v>0</v>
      </c>
      <c r="D193" s="32" t="s">
        <v>25</v>
      </c>
      <c r="E193" s="24"/>
      <c r="F193" s="32" t="s">
        <v>8</v>
      </c>
      <c r="G193" s="30"/>
      <c r="H193" s="33">
        <f t="shared" si="13"/>
        <v>0</v>
      </c>
      <c r="R193" s="98"/>
      <c r="T193" s="99"/>
      <c r="U193" s="93"/>
      <c r="V193" s="5"/>
      <c r="W193" s="2"/>
      <c r="X193" s="3"/>
      <c r="Y193" s="2"/>
      <c r="Z193" s="3"/>
      <c r="AA193" s="98"/>
      <c r="AC193" s="99"/>
      <c r="AD193" s="93"/>
      <c r="AE193" s="5"/>
      <c r="AF193" s="2"/>
      <c r="AG193" s="3"/>
      <c r="AH193" s="2"/>
      <c r="AI193" s="3"/>
      <c r="AJ193" s="98"/>
    </row>
    <row r="194" spans="1:36" ht="11.1" customHeight="1" x14ac:dyDescent="0.25">
      <c r="A194" s="59" t="str">
        <f>B163</f>
        <v>Blank</v>
      </c>
      <c r="B194" s="71">
        <f>Assumptions!$E$126</f>
        <v>0</v>
      </c>
      <c r="C194" s="31">
        <f>C163*B194</f>
        <v>0</v>
      </c>
      <c r="D194" s="32" t="s">
        <v>25</v>
      </c>
      <c r="E194" s="24"/>
      <c r="F194" s="32" t="s">
        <v>8</v>
      </c>
      <c r="G194" s="30"/>
      <c r="H194" s="33">
        <f t="shared" si="13"/>
        <v>0</v>
      </c>
      <c r="R194" s="98"/>
      <c r="T194" s="99"/>
      <c r="U194" s="93"/>
      <c r="V194" s="5"/>
      <c r="W194" s="2"/>
      <c r="X194" s="3"/>
      <c r="Y194" s="2"/>
      <c r="Z194" s="3"/>
      <c r="AA194" s="98"/>
      <c r="AC194" s="99"/>
      <c r="AD194" s="93"/>
      <c r="AE194" s="5"/>
      <c r="AF194" s="2"/>
      <c r="AG194" s="3"/>
      <c r="AH194" s="2"/>
      <c r="AI194" s="3"/>
      <c r="AJ194" s="98"/>
    </row>
    <row r="195" spans="1:36" ht="11.1" customHeight="1" x14ac:dyDescent="0.25">
      <c r="A195" s="72"/>
      <c r="B195" s="72"/>
      <c r="C195" s="72"/>
      <c r="D195" s="34"/>
      <c r="E195" s="72"/>
      <c r="F195" s="72"/>
      <c r="G195" s="72"/>
      <c r="H195" s="72"/>
      <c r="R195" s="1"/>
      <c r="T195" s="1"/>
      <c r="U195" s="1"/>
      <c r="V195" s="1"/>
      <c r="W195" s="2"/>
      <c r="X195" s="1"/>
      <c r="Y195" s="1"/>
      <c r="Z195" s="1"/>
      <c r="AA195" s="1"/>
      <c r="AC195" s="1"/>
      <c r="AD195" s="1"/>
      <c r="AE195" s="1"/>
      <c r="AF195" s="2"/>
      <c r="AG195" s="1"/>
      <c r="AH195" s="1"/>
      <c r="AI195" s="1"/>
      <c r="AJ195" s="1"/>
    </row>
    <row r="196" spans="1:36" ht="11.1" customHeight="1" x14ac:dyDescent="0.25">
      <c r="A196" s="59" t="s">
        <v>31</v>
      </c>
      <c r="B196" s="10"/>
      <c r="E196" s="73">
        <f>Assumptions!$E$147</f>
        <v>0</v>
      </c>
      <c r="F196" s="32" t="s">
        <v>32</v>
      </c>
      <c r="H196" s="33">
        <f>SUM(C183:C194)*E196</f>
        <v>0</v>
      </c>
      <c r="R196" s="98"/>
      <c r="T196" s="99"/>
      <c r="U196" s="1"/>
      <c r="V196" s="1"/>
      <c r="W196" s="1"/>
      <c r="X196" s="1"/>
      <c r="Y196" s="2"/>
      <c r="Z196" s="1"/>
      <c r="AA196" s="98"/>
      <c r="AC196" s="99"/>
      <c r="AD196" s="1"/>
      <c r="AE196" s="1"/>
      <c r="AF196" s="1"/>
      <c r="AG196" s="1"/>
      <c r="AH196" s="2"/>
      <c r="AI196" s="1"/>
      <c r="AJ196" s="98"/>
    </row>
    <row r="197" spans="1:36" ht="11.1" customHeight="1" x14ac:dyDescent="0.25">
      <c r="A197" s="59" t="s">
        <v>33</v>
      </c>
      <c r="B197" s="23"/>
      <c r="C197" s="30"/>
      <c r="D197" s="30"/>
      <c r="E197" s="85">
        <f>Assumptions!$E$148</f>
        <v>0.08</v>
      </c>
      <c r="F197" s="32" t="s">
        <v>34</v>
      </c>
      <c r="G197" s="30"/>
      <c r="H197" s="33">
        <f>SUM(H183:H194)*E197</f>
        <v>62560</v>
      </c>
      <c r="R197" s="98"/>
      <c r="T197" s="99"/>
      <c r="U197" s="3"/>
      <c r="V197" s="3"/>
      <c r="W197" s="3"/>
      <c r="X197" s="94"/>
      <c r="Y197" s="2"/>
      <c r="Z197" s="3"/>
      <c r="AA197" s="98"/>
      <c r="AC197" s="99"/>
      <c r="AD197" s="3"/>
      <c r="AE197" s="3"/>
      <c r="AF197" s="3"/>
      <c r="AG197" s="94"/>
      <c r="AH197" s="2"/>
      <c r="AI197" s="3"/>
      <c r="AJ197" s="98"/>
    </row>
    <row r="198" spans="1:36" ht="11.1" customHeight="1" x14ac:dyDescent="0.25">
      <c r="A198" s="59" t="s">
        <v>35</v>
      </c>
      <c r="B198" s="23"/>
      <c r="C198" s="30"/>
      <c r="D198" s="30"/>
      <c r="E198" s="85">
        <f>Assumptions!$E$149</f>
        <v>5.0000000000000001E-3</v>
      </c>
      <c r="F198" s="32" t="s">
        <v>36</v>
      </c>
      <c r="G198" s="30"/>
      <c r="H198" s="33">
        <f>H165*E198</f>
        <v>3500</v>
      </c>
      <c r="R198" s="98"/>
      <c r="T198" s="99"/>
      <c r="U198" s="3"/>
      <c r="V198" s="3"/>
      <c r="W198" s="3"/>
      <c r="X198" s="94"/>
      <c r="Y198" s="2"/>
      <c r="Z198" s="3"/>
      <c r="AA198" s="98"/>
      <c r="AC198" s="99"/>
      <c r="AD198" s="3"/>
      <c r="AE198" s="3"/>
      <c r="AF198" s="3"/>
      <c r="AG198" s="94"/>
      <c r="AH198" s="2"/>
      <c r="AI198" s="3"/>
      <c r="AJ198" s="98"/>
    </row>
    <row r="199" spans="1:36" ht="11.1" customHeight="1" x14ac:dyDescent="0.25">
      <c r="A199" s="59" t="s">
        <v>37</v>
      </c>
      <c r="B199" s="23"/>
      <c r="C199" s="30"/>
      <c r="D199" s="30"/>
      <c r="E199" s="85">
        <f>Assumptions!$E$150</f>
        <v>6.0000000000000001E-3</v>
      </c>
      <c r="F199" s="32" t="s">
        <v>34</v>
      </c>
      <c r="G199" s="30"/>
      <c r="H199" s="33">
        <f>SUM(H183:H194)*E199</f>
        <v>4692</v>
      </c>
      <c r="R199" s="98"/>
      <c r="T199" s="99"/>
      <c r="U199" s="3"/>
      <c r="V199" s="3"/>
      <c r="W199" s="3"/>
      <c r="X199" s="94"/>
      <c r="Y199" s="2"/>
      <c r="Z199" s="3"/>
      <c r="AA199" s="98"/>
      <c r="AC199" s="99"/>
      <c r="AD199" s="3"/>
      <c r="AE199" s="3"/>
      <c r="AF199" s="3"/>
      <c r="AG199" s="94"/>
      <c r="AH199" s="2"/>
      <c r="AI199" s="3"/>
      <c r="AJ199" s="98"/>
    </row>
    <row r="200" spans="1:36" ht="11.1" customHeight="1" x14ac:dyDescent="0.25">
      <c r="A200" s="59" t="s">
        <v>38</v>
      </c>
      <c r="B200" s="23"/>
      <c r="C200" s="30"/>
      <c r="D200" s="30"/>
      <c r="E200" s="85">
        <f>Assumptions!$E$151</f>
        <v>0.01</v>
      </c>
      <c r="F200" s="32" t="s">
        <v>36</v>
      </c>
      <c r="G200" s="30"/>
      <c r="H200" s="33">
        <f>SUM(H152:H157)*E200+H159*E200</f>
        <v>7000</v>
      </c>
      <c r="R200" s="98"/>
      <c r="T200" s="99"/>
      <c r="U200" s="3"/>
      <c r="V200" s="3"/>
      <c r="W200" s="3"/>
      <c r="X200" s="94"/>
      <c r="Y200" s="2"/>
      <c r="Z200" s="3"/>
      <c r="AA200" s="98"/>
      <c r="AC200" s="99"/>
      <c r="AD200" s="3"/>
      <c r="AE200" s="3"/>
      <c r="AF200" s="3"/>
      <c r="AG200" s="94"/>
      <c r="AH200" s="2"/>
      <c r="AI200" s="3"/>
      <c r="AJ200" s="98"/>
    </row>
    <row r="201" spans="1:36" ht="11.1" customHeight="1" x14ac:dyDescent="0.25">
      <c r="A201" s="59" t="s">
        <v>39</v>
      </c>
      <c r="B201" s="23"/>
      <c r="C201" s="41"/>
      <c r="D201" s="30"/>
      <c r="E201" s="85">
        <f>Assumptions!$E$152</f>
        <v>0.05</v>
      </c>
      <c r="F201" s="32" t="s">
        <v>34</v>
      </c>
      <c r="G201" s="30"/>
      <c r="H201" s="33">
        <f>SUM(H183:H194)*E201</f>
        <v>39100</v>
      </c>
      <c r="R201" s="98"/>
      <c r="T201" s="99"/>
      <c r="U201" s="3"/>
      <c r="V201" s="6"/>
      <c r="W201" s="3"/>
      <c r="X201" s="94"/>
      <c r="Y201" s="2"/>
      <c r="Z201" s="3"/>
      <c r="AA201" s="98"/>
      <c r="AC201" s="99"/>
      <c r="AD201" s="3"/>
      <c r="AE201" s="6"/>
      <c r="AF201" s="3"/>
      <c r="AG201" s="94"/>
      <c r="AH201" s="2"/>
      <c r="AI201" s="3"/>
      <c r="AJ201" s="98"/>
    </row>
    <row r="202" spans="1:36" ht="11.1" customHeight="1" x14ac:dyDescent="0.25">
      <c r="A202" s="59" t="s">
        <v>40</v>
      </c>
      <c r="B202" s="10"/>
      <c r="E202" s="40"/>
      <c r="F202" s="32" t="s">
        <v>134</v>
      </c>
      <c r="H202" s="36">
        <f>C152*E202</f>
        <v>0</v>
      </c>
      <c r="R202" s="98"/>
      <c r="T202" s="99"/>
      <c r="U202" s="1"/>
      <c r="V202" s="1"/>
      <c r="W202" s="1"/>
      <c r="X202" s="1"/>
      <c r="Y202" s="2"/>
      <c r="Z202" s="1"/>
      <c r="AA202" s="98"/>
      <c r="AC202" s="99"/>
      <c r="AD202" s="1"/>
      <c r="AE202" s="1"/>
      <c r="AF202" s="1"/>
      <c r="AG202" s="1"/>
      <c r="AH202" s="2"/>
      <c r="AI202" s="1"/>
      <c r="AJ202" s="98"/>
    </row>
    <row r="203" spans="1:36" ht="11.1" customHeight="1" x14ac:dyDescent="0.25">
      <c r="A203" s="59" t="s">
        <v>42</v>
      </c>
      <c r="B203" s="23"/>
      <c r="C203" s="39">
        <f>Assumptions!$C$154</f>
        <v>0.05</v>
      </c>
      <c r="D203" s="31">
        <f>Assumptions!$D$154</f>
        <v>12</v>
      </c>
      <c r="E203" s="74" t="s">
        <v>43</v>
      </c>
      <c r="F203" s="24">
        <f>Assumptions!$G$154</f>
        <v>3</v>
      </c>
      <c r="G203" s="74" t="s">
        <v>88</v>
      </c>
      <c r="H203" s="33">
        <f>(((SUM(H169:H181)*POWER((1+C203/12),((D203+F203)/12)*12))-SUM(H169:H181))   +     ((((SUM(H183:H202)*POWER((1+C203/12),((D203+F203)/12)*12))-SUM(H183:H202))*0.5)))</f>
        <v>28923.370061847556</v>
      </c>
      <c r="R203" s="98"/>
      <c r="T203" s="99"/>
      <c r="U203" s="3"/>
      <c r="V203" s="94"/>
      <c r="W203" s="5"/>
      <c r="X203" s="7"/>
      <c r="Y203" s="3"/>
      <c r="Z203" s="7"/>
      <c r="AA203" s="98"/>
      <c r="AC203" s="99"/>
      <c r="AD203" s="3"/>
      <c r="AE203" s="94"/>
      <c r="AF203" s="5"/>
      <c r="AG203" s="7"/>
      <c r="AH203" s="3"/>
      <c r="AI203" s="7"/>
      <c r="AJ203" s="98"/>
    </row>
    <row r="204" spans="1:36" ht="11.1" customHeight="1" x14ac:dyDescent="0.25">
      <c r="A204" s="59" t="s">
        <v>44</v>
      </c>
      <c r="B204" s="23"/>
      <c r="C204" s="39">
        <f>Assumptions!$C$155</f>
        <v>0.01</v>
      </c>
      <c r="D204" s="32" t="s">
        <v>45</v>
      </c>
      <c r="E204" s="30"/>
      <c r="F204" s="30"/>
      <c r="G204" s="30"/>
      <c r="H204" s="33">
        <f>SUM(H169:H202)*C204</f>
        <v>8988.52</v>
      </c>
      <c r="R204" s="98"/>
      <c r="T204" s="99"/>
      <c r="U204" s="3"/>
      <c r="V204" s="94"/>
      <c r="W204" s="2"/>
      <c r="X204" s="3"/>
      <c r="Y204" s="3"/>
      <c r="Z204" s="3"/>
      <c r="AA204" s="98"/>
      <c r="AC204" s="99"/>
      <c r="AD204" s="3"/>
      <c r="AE204" s="94"/>
      <c r="AF204" s="2"/>
      <c r="AG204" s="3"/>
      <c r="AH204" s="3"/>
      <c r="AI204" s="3"/>
      <c r="AJ204" s="98"/>
    </row>
    <row r="205" spans="1:36" ht="11.1" customHeight="1" x14ac:dyDescent="0.25">
      <c r="A205" s="59" t="s">
        <v>46</v>
      </c>
      <c r="B205" s="23"/>
      <c r="C205" s="30"/>
      <c r="D205" s="39">
        <f>Assumptions!$D$156</f>
        <v>0.17499999999999999</v>
      </c>
      <c r="E205" s="32" t="s">
        <v>47</v>
      </c>
      <c r="F205" s="30"/>
      <c r="G205" s="30"/>
      <c r="H205" s="33">
        <f>H165*D205</f>
        <v>122499.99999999999</v>
      </c>
      <c r="R205" s="98"/>
      <c r="T205" s="99"/>
      <c r="U205" s="3"/>
      <c r="V205" s="3"/>
      <c r="W205" s="94"/>
      <c r="X205" s="2"/>
      <c r="Y205" s="3"/>
      <c r="Z205" s="3"/>
      <c r="AA205" s="98"/>
      <c r="AC205" s="99"/>
      <c r="AD205" s="3"/>
      <c r="AE205" s="3"/>
      <c r="AF205" s="94"/>
      <c r="AG205" s="2"/>
      <c r="AH205" s="3"/>
      <c r="AI205" s="3"/>
      <c r="AJ205" s="98"/>
    </row>
    <row r="206" spans="1:36" ht="11.1" customHeight="1" x14ac:dyDescent="0.25">
      <c r="A206" s="61" t="s">
        <v>48</v>
      </c>
      <c r="B206" s="28"/>
      <c r="C206" s="28"/>
      <c r="D206" s="28"/>
      <c r="E206" s="28"/>
      <c r="F206" s="28"/>
      <c r="G206" s="28"/>
      <c r="H206" s="38">
        <f>SUM(H169:H205)</f>
        <v>1059263.8900618476</v>
      </c>
      <c r="R206" s="102"/>
      <c r="T206" s="101"/>
      <c r="U206" s="3"/>
      <c r="V206" s="3"/>
      <c r="W206" s="3"/>
      <c r="X206" s="3"/>
      <c r="Y206" s="3"/>
      <c r="Z206" s="3"/>
      <c r="AA206" s="102"/>
      <c r="AC206" s="101"/>
      <c r="AD206" s="3"/>
      <c r="AE206" s="3"/>
      <c r="AF206" s="3"/>
      <c r="AG206" s="3"/>
      <c r="AH206" s="3"/>
      <c r="AI206" s="3"/>
      <c r="AJ206" s="102"/>
    </row>
    <row r="207" spans="1:36" ht="11.1" customHeight="1" x14ac:dyDescent="0.25">
      <c r="A207" s="75"/>
      <c r="B207" s="30"/>
      <c r="C207" s="30"/>
      <c r="D207" s="30"/>
      <c r="E207" s="30"/>
      <c r="F207" s="30"/>
      <c r="G207" s="30"/>
      <c r="H207" s="76"/>
      <c r="U207" s="3"/>
      <c r="V207" s="3"/>
      <c r="W207" s="3"/>
      <c r="X207" s="3"/>
      <c r="Y207" s="3"/>
      <c r="Z207" s="3"/>
      <c r="AD207" s="3"/>
      <c r="AE207" s="3"/>
      <c r="AF207" s="3"/>
      <c r="AG207" s="3"/>
      <c r="AH207" s="3"/>
      <c r="AI207" s="3"/>
    </row>
    <row r="208" spans="1:36" ht="11.1" customHeight="1" x14ac:dyDescent="0.25">
      <c r="A208" s="77" t="s">
        <v>154</v>
      </c>
      <c r="B208" s="42"/>
      <c r="C208" s="42"/>
      <c r="D208" s="42"/>
      <c r="E208" s="42"/>
      <c r="F208" s="42"/>
      <c r="G208" s="42"/>
      <c r="H208" s="43">
        <f>H165-H206</f>
        <v>-359263.89006184763</v>
      </c>
      <c r="R208" s="107"/>
      <c r="T208" s="106"/>
      <c r="U208" s="96"/>
      <c r="V208" s="96"/>
      <c r="W208" s="96"/>
      <c r="X208" s="96"/>
      <c r="Y208" s="96"/>
      <c r="Z208" s="96"/>
      <c r="AA208" s="107"/>
      <c r="AC208" s="106"/>
      <c r="AD208" s="96"/>
      <c r="AE208" s="96"/>
      <c r="AF208" s="96"/>
      <c r="AG208" s="96"/>
      <c r="AH208" s="96"/>
      <c r="AI208" s="96"/>
      <c r="AJ208" s="107"/>
    </row>
    <row r="209" spans="1:36" ht="11.1" customHeight="1" x14ac:dyDescent="0.25">
      <c r="A209" s="77" t="s">
        <v>155</v>
      </c>
      <c r="B209" s="42"/>
      <c r="C209" s="42"/>
      <c r="D209" s="42"/>
      <c r="E209" s="42"/>
      <c r="F209" s="42"/>
      <c r="G209" s="42"/>
      <c r="H209" s="78">
        <f>H208*(10000/C169)</f>
        <v>-1796319.4503092382</v>
      </c>
      <c r="R209" s="107"/>
      <c r="T209" s="106"/>
      <c r="U209" s="96"/>
      <c r="V209" s="96"/>
      <c r="W209" s="96"/>
      <c r="X209" s="96"/>
      <c r="Y209" s="96"/>
      <c r="Z209" s="96"/>
      <c r="AA209" s="107"/>
      <c r="AC209" s="106"/>
      <c r="AD209" s="96"/>
      <c r="AE209" s="96"/>
      <c r="AF209" s="96"/>
      <c r="AG209" s="96"/>
      <c r="AH209" s="96"/>
      <c r="AI209" s="96"/>
      <c r="AJ209" s="107"/>
    </row>
    <row r="210" spans="1:36" ht="11.1" customHeight="1" x14ac:dyDescent="0.25"/>
    <row r="211" spans="1:36" ht="11.1" customHeight="1" x14ac:dyDescent="0.25"/>
    <row r="212" spans="1:36" ht="11.1" customHeight="1" x14ac:dyDescent="0.25"/>
    <row r="213" spans="1:36" ht="11.1" customHeight="1" x14ac:dyDescent="0.25"/>
    <row r="214" spans="1:36" ht="11.1" customHeight="1" x14ac:dyDescent="0.25"/>
    <row r="215" spans="1:36" ht="11.1" customHeight="1" x14ac:dyDescent="0.25"/>
    <row r="216" spans="1:36" ht="11.1" customHeight="1" x14ac:dyDescent="0.25"/>
    <row r="217" spans="1:36" ht="11.1" customHeight="1" x14ac:dyDescent="0.25"/>
    <row r="218" spans="1:36" ht="11.1" customHeight="1" x14ac:dyDescent="0.25"/>
    <row r="219" spans="1:36" ht="11.1" customHeight="1" x14ac:dyDescent="0.25"/>
    <row r="220" spans="1:36" ht="11.1" customHeight="1" x14ac:dyDescent="0.25"/>
    <row r="221" spans="1:36" ht="11.1" customHeight="1" x14ac:dyDescent="0.25"/>
    <row r="222" spans="1:36" ht="11.1" customHeight="1" x14ac:dyDescent="0.25"/>
    <row r="223" spans="1:36" ht="11.1" customHeight="1" x14ac:dyDescent="0.25"/>
    <row r="224" spans="1:36" ht="11.1" customHeight="1" x14ac:dyDescent="0.25"/>
    <row r="225" ht="11.1" customHeight="1" x14ac:dyDescent="0.25"/>
    <row r="226" ht="11.1" customHeight="1" x14ac:dyDescent="0.25"/>
    <row r="227" ht="11.1" customHeight="1" x14ac:dyDescent="0.25"/>
    <row r="228" ht="11.1" customHeight="1" x14ac:dyDescent="0.25"/>
    <row r="229" ht="11.1" customHeight="1" x14ac:dyDescent="0.25"/>
    <row r="230" ht="11.1" customHeight="1" x14ac:dyDescent="0.25"/>
    <row r="231" ht="11.1" customHeight="1" x14ac:dyDescent="0.25"/>
    <row r="232" ht="11.1" customHeight="1" x14ac:dyDescent="0.25"/>
    <row r="233" ht="11.1" customHeight="1" x14ac:dyDescent="0.25"/>
    <row r="234" ht="11.1" customHeight="1" x14ac:dyDescent="0.25"/>
    <row r="235" ht="11.1" customHeight="1" x14ac:dyDescent="0.25"/>
    <row r="236" ht="11.1" customHeight="1" x14ac:dyDescent="0.25"/>
    <row r="237" ht="11.1" customHeight="1" x14ac:dyDescent="0.25"/>
    <row r="238" ht="11.1" customHeight="1" x14ac:dyDescent="0.25"/>
    <row r="239" ht="11.1" customHeight="1" x14ac:dyDescent="0.25"/>
    <row r="240" ht="11.1" customHeight="1" x14ac:dyDescent="0.25"/>
    <row r="241" ht="11.1" customHeight="1" x14ac:dyDescent="0.25"/>
    <row r="242" ht="11.1" customHeight="1" x14ac:dyDescent="0.25"/>
    <row r="243" ht="11.1" customHeight="1" x14ac:dyDescent="0.25"/>
    <row r="244" ht="11.1" customHeight="1" x14ac:dyDescent="0.25"/>
    <row r="245" ht="11.1" customHeight="1" x14ac:dyDescent="0.25"/>
    <row r="246" ht="11.1" customHeight="1" x14ac:dyDescent="0.25"/>
    <row r="247" ht="11.1" customHeight="1" x14ac:dyDescent="0.25"/>
    <row r="248" ht="11.1" customHeight="1" x14ac:dyDescent="0.25"/>
    <row r="249" ht="11.1" customHeight="1" x14ac:dyDescent="0.25"/>
    <row r="250" ht="11.1" customHeight="1" x14ac:dyDescent="0.25"/>
    <row r="251" ht="11.1" customHeight="1" x14ac:dyDescent="0.25"/>
    <row r="252" ht="11.1" customHeight="1" x14ac:dyDescent="0.25"/>
    <row r="253" ht="11.1" customHeight="1" x14ac:dyDescent="0.25"/>
    <row r="254" ht="11.1" customHeight="1" x14ac:dyDescent="0.25"/>
    <row r="255" ht="11.1" customHeight="1" x14ac:dyDescent="0.25"/>
    <row r="256" ht="11.1" customHeight="1" x14ac:dyDescent="0.25"/>
    <row r="257" ht="11.1" customHeight="1" x14ac:dyDescent="0.25"/>
    <row r="258" ht="11.1" customHeight="1" x14ac:dyDescent="0.25"/>
    <row r="259" ht="11.1" customHeight="1" x14ac:dyDescent="0.25"/>
    <row r="260" ht="11.1" customHeight="1" x14ac:dyDescent="0.25"/>
    <row r="261" ht="11.1" customHeight="1" x14ac:dyDescent="0.25"/>
    <row r="262" ht="11.1" customHeight="1" x14ac:dyDescent="0.25"/>
    <row r="263" ht="11.1" customHeight="1" x14ac:dyDescent="0.25"/>
    <row r="264" ht="11.1" customHeight="1" x14ac:dyDescent="0.25"/>
    <row r="265" ht="11.1" customHeight="1" x14ac:dyDescent="0.25"/>
    <row r="266" ht="11.1" customHeight="1" x14ac:dyDescent="0.25"/>
    <row r="267" ht="11.1" customHeight="1" x14ac:dyDescent="0.25"/>
    <row r="268" ht="11.1" customHeight="1" x14ac:dyDescent="0.25"/>
    <row r="269" ht="11.1" customHeight="1" x14ac:dyDescent="0.25"/>
    <row r="270" ht="11.1" customHeight="1" x14ac:dyDescent="0.25"/>
    <row r="271" ht="11.1" customHeight="1" x14ac:dyDescent="0.25"/>
    <row r="272" ht="11.1" customHeight="1" x14ac:dyDescent="0.25"/>
    <row r="273" ht="11.1" customHeight="1" x14ac:dyDescent="0.25"/>
    <row r="274" ht="11.1" customHeight="1" x14ac:dyDescent="0.25"/>
    <row r="275" ht="11.1" customHeight="1" x14ac:dyDescent="0.25"/>
    <row r="276" ht="11.1" customHeight="1" x14ac:dyDescent="0.25"/>
    <row r="277" ht="11.1" customHeight="1" x14ac:dyDescent="0.25"/>
    <row r="278" ht="11.1" customHeight="1" x14ac:dyDescent="0.25"/>
    <row r="279" ht="11.1" customHeight="1" x14ac:dyDescent="0.25"/>
    <row r="280" ht="11.1" customHeight="1" x14ac:dyDescent="0.25"/>
    <row r="281" ht="11.1" customHeight="1" x14ac:dyDescent="0.25"/>
    <row r="282" ht="11.1" customHeight="1" x14ac:dyDescent="0.25"/>
    <row r="283" ht="11.1" customHeight="1" x14ac:dyDescent="0.25"/>
    <row r="284" ht="11.1" customHeight="1" x14ac:dyDescent="0.25"/>
    <row r="285" ht="11.1" customHeight="1" x14ac:dyDescent="0.25"/>
    <row r="286" ht="11.1" customHeight="1" x14ac:dyDescent="0.25"/>
    <row r="287" ht="11.1" customHeight="1" x14ac:dyDescent="0.25"/>
    <row r="288" ht="11.1" customHeight="1" x14ac:dyDescent="0.25"/>
    <row r="289" ht="11.1" customHeight="1" x14ac:dyDescent="0.25"/>
    <row r="290" ht="11.1" customHeight="1" x14ac:dyDescent="0.25"/>
    <row r="291" ht="11.1" customHeight="1" x14ac:dyDescent="0.25"/>
    <row r="292" ht="11.1" customHeight="1" x14ac:dyDescent="0.25"/>
    <row r="293" ht="11.1" customHeight="1" x14ac:dyDescent="0.25"/>
    <row r="294" ht="11.1" customHeight="1" x14ac:dyDescent="0.25"/>
    <row r="295" ht="11.1" customHeight="1" x14ac:dyDescent="0.25"/>
    <row r="296" ht="11.1" customHeight="1" x14ac:dyDescent="0.25"/>
    <row r="297" ht="11.1" customHeight="1" x14ac:dyDescent="0.25"/>
    <row r="298" ht="11.1" customHeight="1" x14ac:dyDescent="0.25"/>
    <row r="299" ht="11.1" customHeight="1" x14ac:dyDescent="0.25"/>
    <row r="300" ht="11.1" customHeight="1" x14ac:dyDescent="0.25"/>
    <row r="301" ht="11.1" customHeight="1" x14ac:dyDescent="0.25"/>
    <row r="302" ht="11.1" customHeight="1" x14ac:dyDescent="0.25"/>
    <row r="303" ht="11.1" customHeight="1" x14ac:dyDescent="0.25"/>
    <row r="304" ht="11.1" customHeight="1" x14ac:dyDescent="0.25"/>
    <row r="305" ht="11.1" customHeight="1" x14ac:dyDescent="0.25"/>
    <row r="306" ht="11.1" customHeight="1" x14ac:dyDescent="0.25"/>
    <row r="307" ht="11.1" customHeight="1" x14ac:dyDescent="0.25"/>
    <row r="308" ht="11.1" customHeight="1" x14ac:dyDescent="0.25"/>
    <row r="309" ht="11.1" customHeight="1" x14ac:dyDescent="0.25"/>
    <row r="310" ht="11.1" customHeight="1" x14ac:dyDescent="0.25"/>
    <row r="311" ht="11.1" customHeight="1" x14ac:dyDescent="0.25"/>
    <row r="312" ht="11.1" customHeight="1" x14ac:dyDescent="0.25"/>
    <row r="313" ht="11.1" customHeight="1" x14ac:dyDescent="0.25"/>
    <row r="314" ht="11.1" customHeight="1" x14ac:dyDescent="0.25"/>
    <row r="315" ht="11.1" customHeight="1" x14ac:dyDescent="0.25"/>
    <row r="316" ht="11.1" customHeight="1" x14ac:dyDescent="0.25"/>
    <row r="317" ht="11.1" customHeight="1" x14ac:dyDescent="0.25"/>
    <row r="318" ht="11.1" customHeight="1" x14ac:dyDescent="0.25"/>
    <row r="319" ht="11.1" customHeight="1" x14ac:dyDescent="0.25"/>
    <row r="320" ht="11.1" customHeight="1" x14ac:dyDescent="0.25"/>
    <row r="321" ht="11.1" customHeight="1" x14ac:dyDescent="0.25"/>
    <row r="322" ht="11.1" customHeight="1" x14ac:dyDescent="0.25"/>
    <row r="323" ht="11.1" customHeight="1" x14ac:dyDescent="0.25"/>
    <row r="324" ht="11.1" customHeight="1" x14ac:dyDescent="0.25"/>
    <row r="325" ht="11.1" customHeight="1" x14ac:dyDescent="0.25"/>
    <row r="326" ht="11.1" customHeight="1" x14ac:dyDescent="0.25"/>
    <row r="327" ht="11.1" customHeight="1" x14ac:dyDescent="0.25"/>
    <row r="328" ht="11.1" customHeight="1" x14ac:dyDescent="0.25"/>
    <row r="329" ht="11.1" customHeight="1" x14ac:dyDescent="0.25"/>
    <row r="330" ht="11.1" customHeight="1" x14ac:dyDescent="0.25"/>
    <row r="331" ht="11.1" customHeight="1" x14ac:dyDescent="0.25"/>
    <row r="332" ht="11.1" customHeight="1" x14ac:dyDescent="0.25"/>
    <row r="333" ht="11.1" customHeight="1" x14ac:dyDescent="0.25"/>
    <row r="334" ht="11.1" customHeight="1" x14ac:dyDescent="0.25"/>
    <row r="335" ht="11.1" customHeight="1" x14ac:dyDescent="0.25"/>
    <row r="336" ht="11.1" customHeight="1" x14ac:dyDescent="0.25"/>
    <row r="337" ht="11.1" customHeight="1" x14ac:dyDescent="0.25"/>
    <row r="338" ht="11.1" customHeight="1" x14ac:dyDescent="0.25"/>
    <row r="339" ht="11.1" customHeight="1" x14ac:dyDescent="0.25"/>
    <row r="340" ht="11.1" customHeight="1" x14ac:dyDescent="0.25"/>
    <row r="341" ht="11.1" customHeight="1" x14ac:dyDescent="0.25"/>
    <row r="342" ht="11.1" customHeight="1" x14ac:dyDescent="0.25"/>
    <row r="343" ht="11.1" customHeight="1" x14ac:dyDescent="0.25"/>
    <row r="344" ht="11.1" customHeight="1" x14ac:dyDescent="0.25"/>
    <row r="345" ht="11.1" customHeight="1" x14ac:dyDescent="0.25"/>
    <row r="346" ht="11.1" customHeight="1" x14ac:dyDescent="0.25"/>
    <row r="347" ht="11.1" customHeight="1" x14ac:dyDescent="0.25"/>
    <row r="348" ht="11.1" customHeight="1" x14ac:dyDescent="0.25"/>
    <row r="349" ht="11.1" customHeight="1" x14ac:dyDescent="0.25"/>
    <row r="350" ht="11.1" customHeight="1" x14ac:dyDescent="0.25"/>
    <row r="351" ht="11.1" customHeight="1" x14ac:dyDescent="0.25"/>
    <row r="352" ht="11.1" customHeight="1" x14ac:dyDescent="0.25"/>
    <row r="353" ht="11.1" customHeight="1" x14ac:dyDescent="0.25"/>
    <row r="354" ht="11.1" customHeight="1" x14ac:dyDescent="0.25"/>
    <row r="355" ht="11.1" customHeight="1" x14ac:dyDescent="0.25"/>
    <row r="356" ht="11.1" customHeight="1" x14ac:dyDescent="0.25"/>
    <row r="357" ht="11.1" customHeight="1" x14ac:dyDescent="0.25"/>
    <row r="358" ht="11.1" customHeight="1" x14ac:dyDescent="0.25"/>
    <row r="359" ht="11.1" customHeight="1" x14ac:dyDescent="0.25"/>
    <row r="360" ht="11.1" customHeight="1" x14ac:dyDescent="0.25"/>
    <row r="361" ht="11.1" customHeight="1" x14ac:dyDescent="0.25"/>
    <row r="362" ht="11.1" customHeight="1" x14ac:dyDescent="0.25"/>
    <row r="363" ht="11.1" customHeight="1" x14ac:dyDescent="0.25"/>
    <row r="364" ht="11.1" customHeight="1" x14ac:dyDescent="0.25"/>
    <row r="365" ht="11.1" customHeight="1" x14ac:dyDescent="0.25"/>
    <row r="366" ht="11.1" customHeight="1" x14ac:dyDescent="0.25"/>
    <row r="367" ht="11.1" customHeight="1" x14ac:dyDescent="0.25"/>
    <row r="368" ht="11.1" customHeight="1" x14ac:dyDescent="0.25"/>
    <row r="369" ht="11.1" customHeight="1" x14ac:dyDescent="0.25"/>
    <row r="370" ht="11.1" customHeight="1" x14ac:dyDescent="0.25"/>
    <row r="371" ht="11.1" customHeight="1" x14ac:dyDescent="0.25"/>
    <row r="372" ht="11.1" customHeight="1" x14ac:dyDescent="0.25"/>
    <row r="373" ht="11.1" customHeight="1" x14ac:dyDescent="0.25"/>
    <row r="374" ht="11.1" customHeight="1" x14ac:dyDescent="0.25"/>
  </sheetData>
  <mergeCells count="6">
    <mergeCell ref="A1:B5"/>
    <mergeCell ref="D2:H4"/>
    <mergeCell ref="A141:B145"/>
    <mergeCell ref="D142:H144"/>
    <mergeCell ref="A71:B75"/>
    <mergeCell ref="D72:H74"/>
  </mergeCells>
  <pageMargins left="0.7" right="0.7" top="0.57999999999999996" bottom="0.5699999999999999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1048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123825</xdr:rowOff>
              </from>
              <to>
                <xdr:col>2</xdr:col>
                <xdr:colOff>142875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048" r:id="rId4"/>
      </mc:Fallback>
    </mc:AlternateContent>
    <mc:AlternateContent xmlns:mc="http://schemas.openxmlformats.org/markup-compatibility/2006">
      <mc:Choice Requires="x14">
        <oleObject progId="CorelDRAW.Graphic.12" shapeId="1055" r:id="rId6">
          <objectPr defaultSize="0" autoPict="0" r:id="rId5">
            <anchor moveWithCells="1" sizeWithCells="1">
              <from>
                <xdr:col>0</xdr:col>
                <xdr:colOff>28575</xdr:colOff>
                <xdr:row>70</xdr:row>
                <xdr:rowOff>123825</xdr:rowOff>
              </from>
              <to>
                <xdr:col>2</xdr:col>
                <xdr:colOff>142875</xdr:colOff>
                <xdr:row>74</xdr:row>
                <xdr:rowOff>104775</xdr:rowOff>
              </to>
            </anchor>
          </objectPr>
        </oleObject>
      </mc:Choice>
      <mc:Fallback>
        <oleObject progId="CorelDRAW.Graphic.12" shapeId="1055" r:id="rId6"/>
      </mc:Fallback>
    </mc:AlternateContent>
    <mc:AlternateContent xmlns:mc="http://schemas.openxmlformats.org/markup-compatibility/2006">
      <mc:Choice Requires="x14">
        <oleObject progId="CorelDRAW.Graphic.12" shapeId="1057" r:id="rId7">
          <objectPr defaultSize="0" autoPict="0" r:id="rId5">
            <anchor moveWithCells="1" sizeWithCells="1">
              <from>
                <xdr:col>0</xdr:col>
                <xdr:colOff>28575</xdr:colOff>
                <xdr:row>140</xdr:row>
                <xdr:rowOff>123825</xdr:rowOff>
              </from>
              <to>
                <xdr:col>2</xdr:col>
                <xdr:colOff>142875</xdr:colOff>
                <xdr:row>144</xdr:row>
                <xdr:rowOff>104775</xdr:rowOff>
              </to>
            </anchor>
          </objectPr>
        </oleObject>
      </mc:Choice>
      <mc:Fallback>
        <oleObject progId="CorelDRAW.Graphic.12" shapeId="1057" r:id="rId7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856"/>
  <sheetViews>
    <sheetView topLeftCell="A44" zoomScale="80" zoomScaleNormal="80" workbookViewId="0">
      <selection activeCell="E77" sqref="E77"/>
    </sheetView>
  </sheetViews>
  <sheetFormatPr defaultRowHeight="15" x14ac:dyDescent="0.25"/>
  <cols>
    <col min="1" max="1" width="12.7109375" customWidth="1"/>
    <col min="2" max="7" width="9.140625" customWidth="1"/>
    <col min="8" max="8" width="12.7109375" customWidth="1"/>
    <col min="9" max="9" width="1.7109375" customWidth="1"/>
    <col min="10" max="10" width="12.7109375" customWidth="1"/>
    <col min="11" max="16" width="9.140625" customWidth="1"/>
    <col min="17" max="17" width="12.7109375" customWidth="1"/>
    <col min="18" max="18" width="1.7109375" customWidth="1"/>
    <col min="19" max="19" width="12.7109375" customWidth="1"/>
    <col min="20" max="25" width="9.140625" customWidth="1"/>
    <col min="26" max="26" width="12.7109375" customWidth="1"/>
    <col min="27" max="27" width="1.7109375" customWidth="1"/>
    <col min="28" max="28" width="12.7109375" customWidth="1"/>
    <col min="29" max="34" width="9.140625" customWidth="1"/>
    <col min="35" max="35" width="12.7109375" customWidth="1"/>
    <col min="36" max="36" width="9.140625" customWidth="1"/>
  </cols>
  <sheetData>
    <row r="1" spans="1:36" ht="11.1" customHeight="1" x14ac:dyDescent="0.3">
      <c r="A1" s="274"/>
      <c r="B1" s="274"/>
      <c r="C1" s="20"/>
      <c r="D1" s="21"/>
      <c r="E1" s="20"/>
      <c r="F1" s="20"/>
      <c r="G1" s="20"/>
      <c r="H1" s="20"/>
      <c r="AJ1" s="95"/>
    </row>
    <row r="2" spans="1:36" ht="11.1" customHeight="1" x14ac:dyDescent="0.4">
      <c r="A2" s="274"/>
      <c r="B2" s="274"/>
      <c r="C2" s="11"/>
      <c r="D2" s="275" t="s">
        <v>53</v>
      </c>
      <c r="E2" s="275"/>
      <c r="F2" s="275"/>
      <c r="G2" s="275"/>
      <c r="H2" s="275"/>
      <c r="AJ2" s="108"/>
    </row>
    <row r="3" spans="1:36" ht="11.1" customHeight="1" x14ac:dyDescent="0.4">
      <c r="A3" s="274"/>
      <c r="B3" s="274"/>
      <c r="C3" s="11"/>
      <c r="D3" s="275"/>
      <c r="E3" s="275"/>
      <c r="F3" s="275"/>
      <c r="G3" s="275"/>
      <c r="H3" s="275"/>
      <c r="AJ3" s="108"/>
    </row>
    <row r="4" spans="1:36" ht="11.1" customHeight="1" x14ac:dyDescent="0.4">
      <c r="A4" s="274"/>
      <c r="B4" s="274"/>
      <c r="C4" s="11"/>
      <c r="D4" s="275"/>
      <c r="E4" s="275"/>
      <c r="F4" s="275"/>
      <c r="G4" s="275"/>
      <c r="H4" s="275"/>
      <c r="AJ4" s="108"/>
    </row>
    <row r="5" spans="1:36" ht="11.1" customHeight="1" x14ac:dyDescent="0.25">
      <c r="A5" s="274"/>
      <c r="B5" s="274"/>
      <c r="C5" s="11"/>
      <c r="D5" s="11"/>
      <c r="E5" s="11"/>
      <c r="F5" s="11"/>
      <c r="G5" s="11"/>
      <c r="H5" s="11"/>
      <c r="AJ5" s="1"/>
    </row>
    <row r="6" spans="1:36" ht="11.1" customHeight="1" x14ac:dyDescent="0.25">
      <c r="A6" s="22" t="s">
        <v>100</v>
      </c>
      <c r="B6" s="22"/>
      <c r="C6" s="23"/>
      <c r="D6" s="23"/>
      <c r="E6" s="79" t="str">
        <f>Assumptions!$G$116</f>
        <v>Office Building</v>
      </c>
      <c r="F6" s="49"/>
      <c r="G6" s="80"/>
      <c r="H6" s="50"/>
      <c r="AJ6" s="91"/>
    </row>
    <row r="7" spans="1:36" ht="11.1" customHeight="1" x14ac:dyDescent="0.25">
      <c r="A7" s="22" t="s">
        <v>0</v>
      </c>
      <c r="B7" s="23"/>
      <c r="C7" s="23"/>
      <c r="D7" s="23"/>
      <c r="E7" s="79" t="s">
        <v>136</v>
      </c>
      <c r="F7" s="49"/>
      <c r="G7" s="49"/>
      <c r="H7" s="51"/>
      <c r="AJ7" s="3"/>
    </row>
    <row r="8" spans="1:36" ht="11.1" customHeight="1" x14ac:dyDescent="0.25">
      <c r="A8" s="22" t="s">
        <v>1</v>
      </c>
      <c r="B8" s="22"/>
      <c r="C8" s="23"/>
      <c r="D8" s="23"/>
      <c r="E8" s="81" t="str">
        <f>Assumptions!$A$160</f>
        <v>Area Wide</v>
      </c>
      <c r="F8" s="82"/>
      <c r="G8" s="83"/>
      <c r="H8" s="84"/>
      <c r="AJ8" s="91"/>
    </row>
    <row r="9" spans="1:36" ht="11.1" customHeight="1" x14ac:dyDescent="0.25">
      <c r="A9" s="22" t="s">
        <v>2</v>
      </c>
      <c r="B9" s="22"/>
      <c r="C9" s="10"/>
      <c r="D9" s="23"/>
      <c r="E9" s="55">
        <f>SUM(C43:C54)</f>
        <v>2400</v>
      </c>
      <c r="F9" s="23" t="s">
        <v>3</v>
      </c>
      <c r="G9" s="25"/>
      <c r="H9" s="25"/>
      <c r="AJ9" s="91"/>
    </row>
    <row r="10" spans="1:36" ht="11.1" customHeight="1" x14ac:dyDescent="0.25">
      <c r="A10" s="22"/>
      <c r="B10" s="23"/>
      <c r="C10" s="23"/>
      <c r="D10" s="56"/>
      <c r="E10" s="23"/>
      <c r="F10" s="25"/>
      <c r="G10" s="25"/>
      <c r="H10" s="25"/>
      <c r="AJ10" s="91"/>
    </row>
    <row r="11" spans="1:36" ht="11.1" customHeight="1" x14ac:dyDescent="0.25">
      <c r="A11" s="27" t="s">
        <v>4</v>
      </c>
      <c r="B11" s="28"/>
      <c r="C11" s="28"/>
      <c r="D11" s="28"/>
      <c r="E11" s="28"/>
      <c r="F11" s="28"/>
      <c r="G11" s="28"/>
      <c r="H11" s="29"/>
      <c r="AJ11" s="91"/>
    </row>
    <row r="12" spans="1:36" ht="11.1" customHeight="1" x14ac:dyDescent="0.25">
      <c r="A12" s="57" t="s">
        <v>5</v>
      </c>
      <c r="B12" s="58" t="s">
        <v>6</v>
      </c>
      <c r="C12" s="31"/>
      <c r="D12" s="32" t="s">
        <v>7</v>
      </c>
      <c r="E12" s="24">
        <f>Assumptions!$C$132</f>
        <v>700</v>
      </c>
      <c r="F12" s="32" t="s">
        <v>8</v>
      </c>
      <c r="G12" s="30"/>
      <c r="H12" s="33">
        <f t="shared" ref="H12:H23" si="0">C12*E12</f>
        <v>0</v>
      </c>
      <c r="AJ12" s="98"/>
    </row>
    <row r="13" spans="1:36" ht="11.1" customHeight="1" x14ac:dyDescent="0.25">
      <c r="A13" s="57" t="s">
        <v>9</v>
      </c>
      <c r="B13" s="58" t="s">
        <v>10</v>
      </c>
      <c r="C13" s="31">
        <f>Assumptions!$C$116</f>
        <v>2000</v>
      </c>
      <c r="D13" s="32" t="s">
        <v>7</v>
      </c>
      <c r="E13" s="24">
        <f>Assumptions!$C$133</f>
        <v>1400</v>
      </c>
      <c r="F13" s="32" t="s">
        <v>8</v>
      </c>
      <c r="G13" s="30"/>
      <c r="H13" s="33">
        <f t="shared" si="0"/>
        <v>2800000</v>
      </c>
      <c r="AJ13" s="98"/>
    </row>
    <row r="14" spans="1:36" ht="11.1" customHeight="1" x14ac:dyDescent="0.25">
      <c r="A14" s="57" t="s">
        <v>11</v>
      </c>
      <c r="B14" s="58" t="s">
        <v>12</v>
      </c>
      <c r="C14" s="31"/>
      <c r="D14" s="32" t="s">
        <v>7</v>
      </c>
      <c r="E14" s="24">
        <f>Assumptions!$C$134</f>
        <v>2750</v>
      </c>
      <c r="F14" s="32" t="s">
        <v>8</v>
      </c>
      <c r="G14" s="30"/>
      <c r="H14" s="33">
        <f t="shared" si="0"/>
        <v>0</v>
      </c>
      <c r="AJ14" s="98"/>
    </row>
    <row r="15" spans="1:36" ht="11.1" customHeight="1" x14ac:dyDescent="0.25">
      <c r="A15" s="57" t="s">
        <v>13</v>
      </c>
      <c r="B15" s="58" t="s">
        <v>14</v>
      </c>
      <c r="C15" s="31"/>
      <c r="D15" s="32" t="s">
        <v>7</v>
      </c>
      <c r="E15" s="24">
        <f>Assumptions!$C$135</f>
        <v>1800</v>
      </c>
      <c r="F15" s="32" t="s">
        <v>8</v>
      </c>
      <c r="G15" s="30"/>
      <c r="H15" s="33">
        <f t="shared" si="0"/>
        <v>0</v>
      </c>
      <c r="AJ15" s="98"/>
    </row>
    <row r="16" spans="1:36" ht="11.1" customHeight="1" x14ac:dyDescent="0.25">
      <c r="A16" s="57" t="s">
        <v>15</v>
      </c>
      <c r="B16" s="58" t="s">
        <v>16</v>
      </c>
      <c r="C16" s="24"/>
      <c r="D16" s="32" t="s">
        <v>7</v>
      </c>
      <c r="E16" s="24">
        <f>Assumptions!$C$136</f>
        <v>1291</v>
      </c>
      <c r="F16" s="32" t="s">
        <v>8</v>
      </c>
      <c r="G16" s="30"/>
      <c r="H16" s="33">
        <f t="shared" si="0"/>
        <v>0</v>
      </c>
      <c r="AJ16" s="98"/>
    </row>
    <row r="17" spans="1:36" ht="11.1" customHeight="1" x14ac:dyDescent="0.25">
      <c r="A17" s="59" t="s">
        <v>17</v>
      </c>
      <c r="B17" s="58" t="s">
        <v>18</v>
      </c>
      <c r="C17" s="24"/>
      <c r="D17" s="32" t="s">
        <v>7</v>
      </c>
      <c r="E17" s="24">
        <f>Assumptions!$C$137</f>
        <v>2500</v>
      </c>
      <c r="F17" s="32" t="s">
        <v>8</v>
      </c>
      <c r="G17" s="30"/>
      <c r="H17" s="33">
        <f t="shared" si="0"/>
        <v>0</v>
      </c>
      <c r="AJ17" s="98"/>
    </row>
    <row r="18" spans="1:36" ht="11.1" customHeight="1" x14ac:dyDescent="0.25">
      <c r="A18" s="59" t="s">
        <v>19</v>
      </c>
      <c r="B18" s="58" t="s">
        <v>20</v>
      </c>
      <c r="C18" s="24"/>
      <c r="D18" s="32" t="s">
        <v>7</v>
      </c>
      <c r="E18" s="24">
        <f>Assumptions!$C$138</f>
        <v>1077</v>
      </c>
      <c r="F18" s="32" t="s">
        <v>8</v>
      </c>
      <c r="G18" s="30"/>
      <c r="H18" s="33">
        <f t="shared" si="0"/>
        <v>0</v>
      </c>
      <c r="AJ18" s="98"/>
    </row>
    <row r="19" spans="1:36" ht="11.1" customHeight="1" x14ac:dyDescent="0.25">
      <c r="A19" s="57" t="s">
        <v>21</v>
      </c>
      <c r="B19" s="58" t="s">
        <v>22</v>
      </c>
      <c r="C19" s="40"/>
      <c r="D19" s="32" t="s">
        <v>7</v>
      </c>
      <c r="E19" s="24">
        <f>Assumptions!$C$139</f>
        <v>1350</v>
      </c>
      <c r="F19" s="32" t="s">
        <v>8</v>
      </c>
      <c r="H19" s="33">
        <f t="shared" si="0"/>
        <v>0</v>
      </c>
      <c r="AJ19" s="98"/>
    </row>
    <row r="20" spans="1:36" ht="11.1" customHeight="1" x14ac:dyDescent="0.25">
      <c r="A20" s="57" t="s">
        <v>52</v>
      </c>
      <c r="B20" s="58"/>
      <c r="C20" s="31"/>
      <c r="D20" s="32" t="s">
        <v>25</v>
      </c>
      <c r="E20" s="24">
        <f>Assumptions!$C$140</f>
        <v>400</v>
      </c>
      <c r="F20" s="32" t="s">
        <v>8</v>
      </c>
      <c r="G20" s="30"/>
      <c r="H20" s="33">
        <f t="shared" si="0"/>
        <v>0</v>
      </c>
      <c r="AJ20" s="98"/>
    </row>
    <row r="21" spans="1:36" ht="11.1" customHeight="1" x14ac:dyDescent="0.25">
      <c r="A21" s="57" t="s">
        <v>23</v>
      </c>
      <c r="B21" s="86" t="s">
        <v>24</v>
      </c>
      <c r="C21" s="31"/>
      <c r="D21" s="32" t="s">
        <v>25</v>
      </c>
      <c r="E21" s="24">
        <f>Assumptions!$C$141</f>
        <v>1500</v>
      </c>
      <c r="F21" s="32" t="s">
        <v>8</v>
      </c>
      <c r="G21" s="30"/>
      <c r="H21" s="33">
        <f t="shared" si="0"/>
        <v>0</v>
      </c>
      <c r="AJ21" s="98"/>
    </row>
    <row r="22" spans="1:36" ht="11.1" customHeight="1" x14ac:dyDescent="0.25">
      <c r="A22" s="57" t="s">
        <v>23</v>
      </c>
      <c r="B22" s="86" t="s">
        <v>24</v>
      </c>
      <c r="C22" s="31"/>
      <c r="D22" s="32" t="s">
        <v>25</v>
      </c>
      <c r="E22" s="24">
        <f>Assumptions!$C$142</f>
        <v>700</v>
      </c>
      <c r="F22" s="32" t="s">
        <v>8</v>
      </c>
      <c r="G22" s="30"/>
      <c r="H22" s="33">
        <f t="shared" si="0"/>
        <v>0</v>
      </c>
      <c r="AJ22" s="98"/>
    </row>
    <row r="23" spans="1:36" ht="11.1" customHeight="1" x14ac:dyDescent="0.25">
      <c r="A23" s="57" t="s">
        <v>23</v>
      </c>
      <c r="B23" s="86" t="s">
        <v>24</v>
      </c>
      <c r="C23" s="31"/>
      <c r="D23" s="32" t="s">
        <v>25</v>
      </c>
      <c r="E23" s="24">
        <f>Assumptions!$C$143</f>
        <v>0</v>
      </c>
      <c r="F23" s="32" t="s">
        <v>8</v>
      </c>
      <c r="G23" s="30"/>
      <c r="H23" s="33">
        <f t="shared" si="0"/>
        <v>0</v>
      </c>
      <c r="AJ23" s="98"/>
    </row>
    <row r="24" spans="1:36" ht="11.1" customHeight="1" x14ac:dyDescent="0.25">
      <c r="A24" s="60"/>
      <c r="B24" s="34"/>
      <c r="C24" s="28"/>
      <c r="D24" s="28"/>
      <c r="E24" s="28"/>
      <c r="F24" s="28"/>
      <c r="G24" s="28"/>
      <c r="H24" s="35"/>
      <c r="AJ24" s="98"/>
    </row>
    <row r="25" spans="1:36" ht="11.1" customHeight="1" x14ac:dyDescent="0.25">
      <c r="A25" s="61" t="s">
        <v>4</v>
      </c>
      <c r="B25" s="28"/>
      <c r="C25" s="28"/>
      <c r="D25" s="28"/>
      <c r="E25" s="28"/>
      <c r="F25" s="28"/>
      <c r="G25" s="28"/>
      <c r="H25" s="38">
        <f>SUM(H12:H24)</f>
        <v>2800000</v>
      </c>
      <c r="AJ25" s="102"/>
    </row>
    <row r="26" spans="1:36" ht="11.1" customHeight="1" x14ac:dyDescent="0.25">
      <c r="A26" s="62"/>
      <c r="B26" s="32"/>
      <c r="C26" s="63"/>
      <c r="D26" s="32"/>
      <c r="E26" s="30"/>
      <c r="F26" s="32"/>
      <c r="G26" s="30"/>
      <c r="H26" s="64"/>
      <c r="AJ26" s="98"/>
    </row>
    <row r="27" spans="1:36" ht="11.1" customHeight="1" x14ac:dyDescent="0.25">
      <c r="A27" s="61" t="s">
        <v>26</v>
      </c>
      <c r="B27" s="28"/>
      <c r="C27" s="28"/>
      <c r="D27" s="28"/>
      <c r="E27" s="28"/>
      <c r="F27" s="28"/>
      <c r="G27" s="28"/>
      <c r="H27" s="37"/>
      <c r="AJ27" s="98"/>
    </row>
    <row r="28" spans="1:36" ht="11.1" customHeight="1" x14ac:dyDescent="0.25">
      <c r="A28" s="65" t="s">
        <v>27</v>
      </c>
      <c r="B28" s="66" t="s">
        <v>28</v>
      </c>
      <c r="C28" s="63"/>
      <c r="D28" s="32"/>
      <c r="E28" s="30"/>
      <c r="F28" s="32"/>
      <c r="G28" s="30"/>
      <c r="H28" s="64"/>
      <c r="AJ28" s="98"/>
    </row>
    <row r="29" spans="1:36" ht="11.1" customHeight="1" x14ac:dyDescent="0.25">
      <c r="A29" s="57" t="s">
        <v>5</v>
      </c>
      <c r="B29" s="67">
        <f>Assumptions!$D$115</f>
        <v>2</v>
      </c>
      <c r="C29" s="31">
        <f>C12*B29</f>
        <v>0</v>
      </c>
      <c r="D29" s="32" t="s">
        <v>7</v>
      </c>
      <c r="E29" s="24"/>
      <c r="F29" s="32" t="s">
        <v>8</v>
      </c>
      <c r="G29" s="30"/>
      <c r="H29" s="33">
        <f t="shared" ref="H29:H40" si="1">C29*E29</f>
        <v>0</v>
      </c>
      <c r="AJ29" s="98"/>
    </row>
    <row r="30" spans="1:36" ht="11.1" customHeight="1" x14ac:dyDescent="0.25">
      <c r="A30" s="57" t="s">
        <v>9</v>
      </c>
      <c r="B30" s="67">
        <f>Assumptions!$D$116</f>
        <v>2</v>
      </c>
      <c r="C30" s="31">
        <f t="shared" ref="C30:C40" si="2">C13*B30</f>
        <v>4000</v>
      </c>
      <c r="D30" s="32" t="s">
        <v>7</v>
      </c>
      <c r="E30" s="24">
        <f>(Assumptions!D206+(Assumptions!D186-Assumptions!D206)*Assumptions!D215)/10000</f>
        <v>22.25</v>
      </c>
      <c r="F30" s="32" t="s">
        <v>8</v>
      </c>
      <c r="G30" s="30"/>
      <c r="H30" s="33">
        <f t="shared" si="1"/>
        <v>89000</v>
      </c>
      <c r="AJ30" s="98"/>
    </row>
    <row r="31" spans="1:36" ht="11.1" customHeight="1" x14ac:dyDescent="0.25">
      <c r="A31" s="57" t="s">
        <v>11</v>
      </c>
      <c r="B31" s="67">
        <f>Assumptions!$D$117</f>
        <v>3</v>
      </c>
      <c r="C31" s="31">
        <f t="shared" si="2"/>
        <v>0</v>
      </c>
      <c r="D31" s="32" t="s">
        <v>7</v>
      </c>
      <c r="E31" s="24"/>
      <c r="F31" s="32" t="s">
        <v>8</v>
      </c>
      <c r="G31" s="30"/>
      <c r="H31" s="33">
        <f t="shared" si="1"/>
        <v>0</v>
      </c>
      <c r="AJ31" s="98"/>
    </row>
    <row r="32" spans="1:36" ht="11.1" customHeight="1" x14ac:dyDescent="0.25">
      <c r="A32" s="57" t="s">
        <v>13</v>
      </c>
      <c r="B32" s="67">
        <f>Assumptions!$D$118</f>
        <v>1.5</v>
      </c>
      <c r="C32" s="31">
        <f t="shared" si="2"/>
        <v>0</v>
      </c>
      <c r="D32" s="32" t="s">
        <v>7</v>
      </c>
      <c r="E32" s="24"/>
      <c r="F32" s="32" t="s">
        <v>8</v>
      </c>
      <c r="G32" s="30"/>
      <c r="H32" s="33">
        <f t="shared" si="1"/>
        <v>0</v>
      </c>
      <c r="AJ32" s="98"/>
    </row>
    <row r="33" spans="1:36" ht="11.1" customHeight="1" x14ac:dyDescent="0.25">
      <c r="A33" s="57" t="s">
        <v>15</v>
      </c>
      <c r="B33" s="67">
        <f>Assumptions!$D$119</f>
        <v>1.5</v>
      </c>
      <c r="C33" s="31">
        <f t="shared" si="2"/>
        <v>0</v>
      </c>
      <c r="D33" s="32" t="s">
        <v>7</v>
      </c>
      <c r="E33" s="24"/>
      <c r="F33" s="32" t="s">
        <v>8</v>
      </c>
      <c r="G33" s="30"/>
      <c r="H33" s="33">
        <f t="shared" si="1"/>
        <v>0</v>
      </c>
      <c r="AJ33" s="98"/>
    </row>
    <row r="34" spans="1:36" ht="11.1" customHeight="1" x14ac:dyDescent="0.25">
      <c r="A34" s="59" t="s">
        <v>17</v>
      </c>
      <c r="B34" s="67">
        <f>Assumptions!$D$120</f>
        <v>2</v>
      </c>
      <c r="C34" s="31">
        <f t="shared" si="2"/>
        <v>0</v>
      </c>
      <c r="D34" s="32" t="s">
        <v>7</v>
      </c>
      <c r="E34" s="24"/>
      <c r="F34" s="32" t="s">
        <v>8</v>
      </c>
      <c r="G34" s="30"/>
      <c r="H34" s="33">
        <f t="shared" si="1"/>
        <v>0</v>
      </c>
      <c r="AJ34" s="98"/>
    </row>
    <row r="35" spans="1:36" ht="11.1" customHeight="1" x14ac:dyDescent="0.25">
      <c r="A35" s="59" t="s">
        <v>19</v>
      </c>
      <c r="B35" s="67">
        <f>Assumptions!$D$121</f>
        <v>1.5</v>
      </c>
      <c r="C35" s="31">
        <f t="shared" si="2"/>
        <v>0</v>
      </c>
      <c r="D35" s="32" t="s">
        <v>7</v>
      </c>
      <c r="E35" s="24"/>
      <c r="F35" s="32" t="s">
        <v>8</v>
      </c>
      <c r="G35" s="30"/>
      <c r="H35" s="33">
        <f t="shared" si="1"/>
        <v>0</v>
      </c>
      <c r="AJ35" s="98"/>
    </row>
    <row r="36" spans="1:36" ht="11.1" customHeight="1" x14ac:dyDescent="0.25">
      <c r="A36" s="57" t="s">
        <v>21</v>
      </c>
      <c r="B36" s="67">
        <f>Assumptions!$D$122</f>
        <v>3</v>
      </c>
      <c r="C36" s="31">
        <f t="shared" si="2"/>
        <v>0</v>
      </c>
      <c r="D36" s="32" t="s">
        <v>7</v>
      </c>
      <c r="E36" s="24"/>
      <c r="F36" s="32" t="s">
        <v>8</v>
      </c>
      <c r="H36" s="33">
        <f t="shared" si="1"/>
        <v>0</v>
      </c>
      <c r="AJ36" s="98"/>
    </row>
    <row r="37" spans="1:36" ht="11.1" customHeight="1" x14ac:dyDescent="0.25">
      <c r="A37" s="68" t="s">
        <v>52</v>
      </c>
      <c r="B37" s="67">
        <f>Assumptions!$D$123</f>
        <v>2</v>
      </c>
      <c r="C37" s="31">
        <f t="shared" si="2"/>
        <v>0</v>
      </c>
      <c r="D37" s="32" t="s">
        <v>25</v>
      </c>
      <c r="E37" s="24"/>
      <c r="F37" s="32" t="s">
        <v>8</v>
      </c>
      <c r="G37" s="30"/>
      <c r="H37" s="33">
        <f t="shared" si="1"/>
        <v>0</v>
      </c>
      <c r="AJ37" s="98"/>
    </row>
    <row r="38" spans="1:36" ht="11.1" customHeight="1" x14ac:dyDescent="0.25">
      <c r="A38" s="68" t="str">
        <f>B21</f>
        <v>Blank</v>
      </c>
      <c r="B38" s="67">
        <f>Assumptions!$D$124</f>
        <v>2</v>
      </c>
      <c r="C38" s="31">
        <f t="shared" si="2"/>
        <v>0</v>
      </c>
      <c r="D38" s="32" t="s">
        <v>25</v>
      </c>
      <c r="E38" s="24"/>
      <c r="F38" s="32" t="s">
        <v>8</v>
      </c>
      <c r="G38" s="30"/>
      <c r="H38" s="33">
        <f t="shared" si="1"/>
        <v>0</v>
      </c>
      <c r="AJ38" s="98"/>
    </row>
    <row r="39" spans="1:36" ht="11.1" customHeight="1" x14ac:dyDescent="0.25">
      <c r="A39" s="68" t="str">
        <f>B22</f>
        <v>Blank</v>
      </c>
      <c r="B39" s="67">
        <f>Assumptions!$D$125</f>
        <v>2</v>
      </c>
      <c r="C39" s="31">
        <f t="shared" si="2"/>
        <v>0</v>
      </c>
      <c r="D39" s="32" t="s">
        <v>25</v>
      </c>
      <c r="E39" s="24"/>
      <c r="F39" s="32" t="s">
        <v>8</v>
      </c>
      <c r="G39" s="30"/>
      <c r="H39" s="33">
        <f t="shared" si="1"/>
        <v>0</v>
      </c>
      <c r="AJ39" s="98"/>
    </row>
    <row r="40" spans="1:36" ht="11.1" customHeight="1" x14ac:dyDescent="0.25">
      <c r="A40" s="68" t="str">
        <f>B23</f>
        <v>Blank</v>
      </c>
      <c r="B40" s="67">
        <f>Assumptions!$D$126</f>
        <v>0</v>
      </c>
      <c r="C40" s="31">
        <f t="shared" si="2"/>
        <v>0</v>
      </c>
      <c r="D40" s="32" t="s">
        <v>25</v>
      </c>
      <c r="E40" s="24"/>
      <c r="F40" s="32" t="s">
        <v>8</v>
      </c>
      <c r="G40" s="30"/>
      <c r="H40" s="33">
        <f t="shared" si="1"/>
        <v>0</v>
      </c>
      <c r="AJ40" s="98"/>
    </row>
    <row r="41" spans="1:36" ht="11.1" customHeight="1" x14ac:dyDescent="0.25">
      <c r="A41" s="61" t="s">
        <v>29</v>
      </c>
      <c r="B41" s="34"/>
      <c r="C41" s="69"/>
      <c r="D41" s="34"/>
      <c r="E41" s="28" t="s">
        <v>126</v>
      </c>
      <c r="F41" s="34"/>
      <c r="G41" s="39">
        <f>IF(SUM(H29:H40)&lt;250000,1%,IF(SUM(H29:H40)&lt;500000,3%,IF(SUM(H29:H40)&gt;500000,4%)))</f>
        <v>0.01</v>
      </c>
      <c r="H41" s="70">
        <f>SUM(H29:H40)*G41</f>
        <v>890</v>
      </c>
      <c r="AJ41" s="98"/>
    </row>
    <row r="42" spans="1:36" ht="11.1" customHeight="1" x14ac:dyDescent="0.25">
      <c r="A42" s="65"/>
      <c r="B42" s="66" t="s">
        <v>30</v>
      </c>
      <c r="C42" s="63"/>
      <c r="D42" s="32"/>
      <c r="E42" s="30"/>
      <c r="F42" s="32"/>
      <c r="G42" s="30"/>
      <c r="H42" s="64"/>
      <c r="AJ42" s="98"/>
    </row>
    <row r="43" spans="1:36" ht="11.1" customHeight="1" x14ac:dyDescent="0.25">
      <c r="A43" s="57" t="s">
        <v>5</v>
      </c>
      <c r="B43" s="71">
        <f>Assumptions!$E$115</f>
        <v>1</v>
      </c>
      <c r="C43" s="31">
        <f>C12*B43</f>
        <v>0</v>
      </c>
      <c r="D43" s="32" t="s">
        <v>7</v>
      </c>
      <c r="E43" s="24">
        <f>Assumptions!$F$115</f>
        <v>782</v>
      </c>
      <c r="F43" s="32" t="s">
        <v>8</v>
      </c>
      <c r="G43" s="30"/>
      <c r="H43" s="33">
        <f>C43*E43</f>
        <v>0</v>
      </c>
      <c r="AJ43" s="98"/>
    </row>
    <row r="44" spans="1:36" ht="11.1" customHeight="1" x14ac:dyDescent="0.25">
      <c r="A44" s="57" t="s">
        <v>9</v>
      </c>
      <c r="B44" s="71">
        <f>Assumptions!$E$116</f>
        <v>1.2</v>
      </c>
      <c r="C44" s="31">
        <f t="shared" ref="C44:C53" si="3">C13*B44</f>
        <v>2400</v>
      </c>
      <c r="D44" s="32" t="s">
        <v>7</v>
      </c>
      <c r="E44" s="24">
        <f>Assumptions!$F$116</f>
        <v>1624</v>
      </c>
      <c r="F44" s="32" t="s">
        <v>8</v>
      </c>
      <c r="G44" s="30"/>
      <c r="H44" s="33">
        <f t="shared" ref="H44:H54" si="4">C44*E44</f>
        <v>3897600</v>
      </c>
      <c r="AJ44" s="98"/>
    </row>
    <row r="45" spans="1:36" ht="11.1" customHeight="1" x14ac:dyDescent="0.25">
      <c r="A45" s="57" t="s">
        <v>11</v>
      </c>
      <c r="B45" s="71">
        <f>Assumptions!$E$117</f>
        <v>1</v>
      </c>
      <c r="C45" s="31">
        <f t="shared" si="3"/>
        <v>0</v>
      </c>
      <c r="D45" s="32" t="s">
        <v>7</v>
      </c>
      <c r="E45" s="24">
        <f>Assumptions!$F$117</f>
        <v>1169</v>
      </c>
      <c r="F45" s="32" t="s">
        <v>8</v>
      </c>
      <c r="G45" s="30"/>
      <c r="H45" s="33">
        <f t="shared" si="4"/>
        <v>0</v>
      </c>
      <c r="AJ45" s="98"/>
    </row>
    <row r="46" spans="1:36" ht="11.1" customHeight="1" x14ac:dyDescent="0.25">
      <c r="A46" s="57" t="s">
        <v>13</v>
      </c>
      <c r="B46" s="71">
        <f>Assumptions!$E$118</f>
        <v>1</v>
      </c>
      <c r="C46" s="31">
        <f t="shared" si="3"/>
        <v>0</v>
      </c>
      <c r="D46" s="32" t="s">
        <v>7</v>
      </c>
      <c r="E46" s="24">
        <f>Assumptions!$F$118</f>
        <v>1028</v>
      </c>
      <c r="F46" s="32" t="s">
        <v>8</v>
      </c>
      <c r="G46" s="30"/>
      <c r="H46" s="33">
        <f t="shared" si="4"/>
        <v>0</v>
      </c>
      <c r="AJ46" s="98"/>
    </row>
    <row r="47" spans="1:36" ht="11.1" customHeight="1" x14ac:dyDescent="0.25">
      <c r="A47" s="57" t="s">
        <v>15</v>
      </c>
      <c r="B47" s="71">
        <f>Assumptions!$E$119</f>
        <v>1.2</v>
      </c>
      <c r="C47" s="31">
        <f t="shared" si="3"/>
        <v>0</v>
      </c>
      <c r="D47" s="32" t="s">
        <v>7</v>
      </c>
      <c r="E47" s="24">
        <f>Assumptions!$F$119</f>
        <v>1415</v>
      </c>
      <c r="F47" s="32" t="s">
        <v>8</v>
      </c>
      <c r="G47" s="30"/>
      <c r="H47" s="33">
        <f t="shared" si="4"/>
        <v>0</v>
      </c>
      <c r="AJ47" s="98"/>
    </row>
    <row r="48" spans="1:36" ht="11.1" customHeight="1" x14ac:dyDescent="0.25">
      <c r="A48" s="59" t="s">
        <v>17</v>
      </c>
      <c r="B48" s="71">
        <f>Assumptions!$E$120</f>
        <v>1.2</v>
      </c>
      <c r="C48" s="31">
        <f t="shared" si="3"/>
        <v>0</v>
      </c>
      <c r="D48" s="32" t="s">
        <v>7</v>
      </c>
      <c r="E48" s="24">
        <f>Assumptions!$F$120</f>
        <v>1597</v>
      </c>
      <c r="F48" s="32" t="s">
        <v>8</v>
      </c>
      <c r="G48" s="30"/>
      <c r="H48" s="33">
        <f t="shared" si="4"/>
        <v>0</v>
      </c>
      <c r="AJ48" s="98"/>
    </row>
    <row r="49" spans="1:36" ht="11.1" customHeight="1" x14ac:dyDescent="0.25">
      <c r="A49" s="59" t="s">
        <v>19</v>
      </c>
      <c r="B49" s="71">
        <f>Assumptions!$E$121</f>
        <v>1</v>
      </c>
      <c r="C49" s="31">
        <f t="shared" si="3"/>
        <v>0</v>
      </c>
      <c r="D49" s="32" t="s">
        <v>7</v>
      </c>
      <c r="E49" s="24">
        <f>Assumptions!$F$121</f>
        <v>2758</v>
      </c>
      <c r="F49" s="32" t="s">
        <v>8</v>
      </c>
      <c r="G49" s="30"/>
      <c r="H49" s="33">
        <f t="shared" si="4"/>
        <v>0</v>
      </c>
      <c r="AJ49" s="98"/>
    </row>
    <row r="50" spans="1:36" ht="11.1" customHeight="1" x14ac:dyDescent="0.25">
      <c r="A50" s="57" t="s">
        <v>21</v>
      </c>
      <c r="B50" s="71">
        <f>Assumptions!$E$122</f>
        <v>1</v>
      </c>
      <c r="C50" s="31">
        <f t="shared" si="3"/>
        <v>0</v>
      </c>
      <c r="D50" s="32" t="s">
        <v>7</v>
      </c>
      <c r="E50" s="24">
        <f>Assumptions!$F$122</f>
        <v>1110</v>
      </c>
      <c r="F50" s="32" t="s">
        <v>8</v>
      </c>
      <c r="H50" s="33">
        <f t="shared" si="4"/>
        <v>0</v>
      </c>
      <c r="AJ50" s="98"/>
    </row>
    <row r="51" spans="1:36" ht="11.1" customHeight="1" x14ac:dyDescent="0.25">
      <c r="A51" s="59" t="s">
        <v>52</v>
      </c>
      <c r="B51" s="71">
        <f>Assumptions!$E$123</f>
        <v>1</v>
      </c>
      <c r="C51" s="31">
        <f t="shared" si="3"/>
        <v>0</v>
      </c>
      <c r="D51" s="32" t="s">
        <v>25</v>
      </c>
      <c r="E51" s="24">
        <f>Assumptions!$F$123</f>
        <v>830</v>
      </c>
      <c r="F51" s="32" t="s">
        <v>8</v>
      </c>
      <c r="G51" s="30"/>
      <c r="H51" s="33">
        <f t="shared" si="4"/>
        <v>0</v>
      </c>
      <c r="AJ51" s="98"/>
    </row>
    <row r="52" spans="1:36" ht="11.1" customHeight="1" x14ac:dyDescent="0.25">
      <c r="A52" s="59" t="str">
        <f>B21</f>
        <v>Blank</v>
      </c>
      <c r="B52" s="71">
        <f>Assumptions!$E$124</f>
        <v>1</v>
      </c>
      <c r="C52" s="31">
        <f t="shared" si="3"/>
        <v>0</v>
      </c>
      <c r="D52" s="32" t="s">
        <v>25</v>
      </c>
      <c r="E52" s="24"/>
      <c r="F52" s="32" t="s">
        <v>8</v>
      </c>
      <c r="G52" s="30"/>
      <c r="H52" s="33">
        <f t="shared" si="4"/>
        <v>0</v>
      </c>
      <c r="AJ52" s="98"/>
    </row>
    <row r="53" spans="1:36" ht="11.1" customHeight="1" x14ac:dyDescent="0.25">
      <c r="A53" s="59" t="str">
        <f>B22</f>
        <v>Blank</v>
      </c>
      <c r="B53" s="71">
        <f>Assumptions!$E$125</f>
        <v>1</v>
      </c>
      <c r="C53" s="31">
        <f t="shared" si="3"/>
        <v>0</v>
      </c>
      <c r="D53" s="32" t="s">
        <v>25</v>
      </c>
      <c r="E53" s="24"/>
      <c r="F53" s="32" t="s">
        <v>8</v>
      </c>
      <c r="G53" s="30"/>
      <c r="H53" s="33">
        <f t="shared" si="4"/>
        <v>0</v>
      </c>
      <c r="AJ53" s="98"/>
    </row>
    <row r="54" spans="1:36" ht="11.1" customHeight="1" x14ac:dyDescent="0.25">
      <c r="A54" s="59" t="str">
        <f>B23</f>
        <v>Blank</v>
      </c>
      <c r="B54" s="71">
        <f>Assumptions!$E$126</f>
        <v>0</v>
      </c>
      <c r="C54" s="31">
        <f>C23*B54</f>
        <v>0</v>
      </c>
      <c r="D54" s="32" t="s">
        <v>25</v>
      </c>
      <c r="E54" s="24"/>
      <c r="F54" s="32" t="s">
        <v>8</v>
      </c>
      <c r="G54" s="30"/>
      <c r="H54" s="33">
        <f t="shared" si="4"/>
        <v>0</v>
      </c>
      <c r="AJ54" s="98"/>
    </row>
    <row r="55" spans="1:36" ht="11.1" customHeight="1" x14ac:dyDescent="0.25">
      <c r="A55" s="72"/>
      <c r="B55" s="72"/>
      <c r="C55" s="72"/>
      <c r="D55" s="34"/>
      <c r="E55" s="72"/>
      <c r="F55" s="72"/>
      <c r="G55" s="72"/>
      <c r="H55" s="72"/>
      <c r="AJ55" s="1"/>
    </row>
    <row r="56" spans="1:36" ht="11.1" customHeight="1" x14ac:dyDescent="0.25">
      <c r="A56" s="59" t="s">
        <v>31</v>
      </c>
      <c r="B56" s="10"/>
      <c r="E56" s="73">
        <f>Assumptions!$E$147</f>
        <v>0</v>
      </c>
      <c r="F56" s="32" t="s">
        <v>32</v>
      </c>
      <c r="H56" s="33">
        <f>SUM(C43:C54)*E56</f>
        <v>0</v>
      </c>
      <c r="AJ56" s="98"/>
    </row>
    <row r="57" spans="1:36" ht="11.1" customHeight="1" x14ac:dyDescent="0.25">
      <c r="A57" s="59" t="s">
        <v>33</v>
      </c>
      <c r="B57" s="23"/>
      <c r="C57" s="30"/>
      <c r="D57" s="30"/>
      <c r="E57" s="85">
        <f>Assumptions!$E$148</f>
        <v>0.08</v>
      </c>
      <c r="F57" s="32" t="s">
        <v>34</v>
      </c>
      <c r="G57" s="30"/>
      <c r="H57" s="33">
        <f>SUM(H43:H54)*E57</f>
        <v>311808</v>
      </c>
      <c r="AJ57" s="98"/>
    </row>
    <row r="58" spans="1:36" ht="11.1" customHeight="1" x14ac:dyDescent="0.25">
      <c r="A58" s="59" t="s">
        <v>35</v>
      </c>
      <c r="B58" s="23"/>
      <c r="C58" s="30"/>
      <c r="D58" s="30"/>
      <c r="E58" s="85">
        <f>Assumptions!$E$149</f>
        <v>5.0000000000000001E-3</v>
      </c>
      <c r="F58" s="32" t="s">
        <v>36</v>
      </c>
      <c r="G58" s="30"/>
      <c r="H58" s="33">
        <f>H25*E58</f>
        <v>14000</v>
      </c>
      <c r="AJ58" s="98"/>
    </row>
    <row r="59" spans="1:36" ht="11.1" customHeight="1" x14ac:dyDescent="0.25">
      <c r="A59" s="59" t="s">
        <v>37</v>
      </c>
      <c r="B59" s="23"/>
      <c r="C59" s="30"/>
      <c r="D59" s="30"/>
      <c r="E59" s="85">
        <f>Assumptions!$E$150</f>
        <v>6.0000000000000001E-3</v>
      </c>
      <c r="F59" s="32" t="s">
        <v>34</v>
      </c>
      <c r="G59" s="30"/>
      <c r="H59" s="33">
        <f>SUM(H43:H54)*E59</f>
        <v>23385.600000000002</v>
      </c>
      <c r="AJ59" s="98"/>
    </row>
    <row r="60" spans="1:36" ht="11.1" customHeight="1" x14ac:dyDescent="0.25">
      <c r="A60" s="59" t="s">
        <v>38</v>
      </c>
      <c r="B60" s="23"/>
      <c r="C60" s="30"/>
      <c r="D60" s="30"/>
      <c r="E60" s="85">
        <f>Assumptions!$E$151</f>
        <v>0.01</v>
      </c>
      <c r="F60" s="32" t="s">
        <v>36</v>
      </c>
      <c r="G60" s="30"/>
      <c r="H60" s="33">
        <f>SUM(H12:H17)*E60+H19*E60</f>
        <v>28000</v>
      </c>
      <c r="AJ60" s="98"/>
    </row>
    <row r="61" spans="1:36" ht="11.1" customHeight="1" x14ac:dyDescent="0.25">
      <c r="A61" s="59" t="s">
        <v>39</v>
      </c>
      <c r="B61" s="23"/>
      <c r="C61" s="41"/>
      <c r="D61" s="30"/>
      <c r="E61" s="85">
        <f>Assumptions!$E$152</f>
        <v>0.05</v>
      </c>
      <c r="F61" s="32" t="s">
        <v>34</v>
      </c>
      <c r="G61" s="30"/>
      <c r="H61" s="33">
        <f>SUM(H43:H54)*E61</f>
        <v>194880</v>
      </c>
      <c r="AJ61" s="98"/>
    </row>
    <row r="62" spans="1:36" ht="11.1" customHeight="1" x14ac:dyDescent="0.25">
      <c r="A62" s="59" t="s">
        <v>40</v>
      </c>
      <c r="B62" s="10"/>
      <c r="E62" s="40">
        <f>Assumptions!$E$153</f>
        <v>10</v>
      </c>
      <c r="F62" s="32" t="s">
        <v>133</v>
      </c>
      <c r="H62" s="36">
        <f>C13*E62</f>
        <v>20000</v>
      </c>
      <c r="AJ62" s="98"/>
    </row>
    <row r="63" spans="1:36" ht="11.1" customHeight="1" x14ac:dyDescent="0.25">
      <c r="A63" s="59" t="s">
        <v>42</v>
      </c>
      <c r="B63" s="23"/>
      <c r="C63" s="39">
        <f>Assumptions!$C$154</f>
        <v>0.05</v>
      </c>
      <c r="D63" s="31">
        <f>Assumptions!$D$154</f>
        <v>12</v>
      </c>
      <c r="E63" s="74" t="s">
        <v>43</v>
      </c>
      <c r="F63" s="24">
        <f>Assumptions!$G$154</f>
        <v>3</v>
      </c>
      <c r="G63" s="74" t="s">
        <v>88</v>
      </c>
      <c r="H63" s="33">
        <f>(((SUM(H29:H41)*POWER((1+C63/12),((D63+F63)/12)*12))-SUM(H29:H41))   +     ((((SUM(H43:H62)*POWER((1+C63/12),((D63+F63)/12)*12))-SUM(H43:H62))*0.5)))</f>
        <v>150254.25148903951</v>
      </c>
      <c r="AJ63" s="98"/>
    </row>
    <row r="64" spans="1:36" ht="11.1" customHeight="1" x14ac:dyDescent="0.25">
      <c r="A64" s="59" t="s">
        <v>44</v>
      </c>
      <c r="B64" s="23"/>
      <c r="C64" s="39">
        <f>Assumptions!$C$155</f>
        <v>0.01</v>
      </c>
      <c r="D64" s="32" t="s">
        <v>45</v>
      </c>
      <c r="E64" s="30"/>
      <c r="F64" s="30"/>
      <c r="G64" s="30"/>
      <c r="H64" s="33">
        <f>SUM(H29:H62)*C64</f>
        <v>45795.635999999999</v>
      </c>
      <c r="AJ64" s="98"/>
    </row>
    <row r="65" spans="1:36" ht="11.1" customHeight="1" x14ac:dyDescent="0.25">
      <c r="A65" s="59" t="s">
        <v>46</v>
      </c>
      <c r="B65" s="23"/>
      <c r="C65" s="30"/>
      <c r="D65" s="39">
        <f>Assumptions!$D$156</f>
        <v>0.17499999999999999</v>
      </c>
      <c r="E65" s="32" t="s">
        <v>47</v>
      </c>
      <c r="F65" s="30"/>
      <c r="G65" s="30"/>
      <c r="H65" s="33">
        <f>H25*D65</f>
        <v>489999.99999999994</v>
      </c>
      <c r="AJ65" s="98"/>
    </row>
    <row r="66" spans="1:36" ht="11.1" customHeight="1" x14ac:dyDescent="0.25">
      <c r="A66" s="61" t="s">
        <v>48</v>
      </c>
      <c r="B66" s="28"/>
      <c r="C66" s="28"/>
      <c r="D66" s="28"/>
      <c r="E66" s="28"/>
      <c r="F66" s="28"/>
      <c r="G66" s="28"/>
      <c r="H66" s="38">
        <f>SUM(H29:H65)</f>
        <v>5265613.4874890391</v>
      </c>
      <c r="AJ66" s="102"/>
    </row>
    <row r="67" spans="1:36" ht="11.1" customHeight="1" x14ac:dyDescent="0.25">
      <c r="A67" s="75"/>
      <c r="B67" s="30"/>
      <c r="C67" s="30"/>
      <c r="D67" s="30"/>
      <c r="E67" s="30"/>
      <c r="F67" s="30"/>
      <c r="G67" s="30"/>
      <c r="H67" s="76"/>
    </row>
    <row r="68" spans="1:36" ht="11.1" customHeight="1" x14ac:dyDescent="0.25">
      <c r="A68" s="77" t="s">
        <v>49</v>
      </c>
      <c r="B68" s="42"/>
      <c r="C68" s="42"/>
      <c r="D68" s="42"/>
      <c r="E68" s="42"/>
      <c r="F68" s="42"/>
      <c r="G68" s="42"/>
      <c r="H68" s="43">
        <f>H25-H66</f>
        <v>-2465613.4874890391</v>
      </c>
      <c r="AJ68" s="107"/>
    </row>
    <row r="69" spans="1:36" ht="11.1" customHeight="1" x14ac:dyDescent="0.25">
      <c r="A69" s="77" t="s">
        <v>50</v>
      </c>
      <c r="B69" s="42"/>
      <c r="C69" s="42"/>
      <c r="D69" s="42"/>
      <c r="E69" s="42"/>
      <c r="F69" s="42"/>
      <c r="G69" s="42"/>
      <c r="H69" s="78">
        <f>H68/E9</f>
        <v>-1027.338953120433</v>
      </c>
      <c r="AJ69" s="107"/>
    </row>
    <row r="70" spans="1:36" ht="11.1" customHeight="1" x14ac:dyDescent="0.25"/>
    <row r="71" spans="1:36" ht="11.1" customHeight="1" x14ac:dyDescent="0.3">
      <c r="A71" s="274"/>
      <c r="B71" s="274"/>
      <c r="C71" s="20"/>
      <c r="D71" s="21"/>
      <c r="E71" s="20"/>
      <c r="F71" s="20"/>
      <c r="G71" s="20"/>
      <c r="H71" s="20"/>
      <c r="AJ71" s="95"/>
    </row>
    <row r="72" spans="1:36" ht="11.1" customHeight="1" x14ac:dyDescent="0.4">
      <c r="A72" s="274"/>
      <c r="B72" s="274"/>
      <c r="C72" s="11"/>
      <c r="D72" s="275" t="s">
        <v>53</v>
      </c>
      <c r="E72" s="275"/>
      <c r="F72" s="275"/>
      <c r="G72" s="275"/>
      <c r="H72" s="275"/>
      <c r="AJ72" s="108"/>
    </row>
    <row r="73" spans="1:36" ht="11.1" customHeight="1" x14ac:dyDescent="0.4">
      <c r="A73" s="274"/>
      <c r="B73" s="274"/>
      <c r="C73" s="11"/>
      <c r="D73" s="275"/>
      <c r="E73" s="275"/>
      <c r="F73" s="275"/>
      <c r="G73" s="275"/>
      <c r="H73" s="275"/>
      <c r="AJ73" s="108"/>
    </row>
    <row r="74" spans="1:36" ht="11.1" customHeight="1" x14ac:dyDescent="0.4">
      <c r="A74" s="274"/>
      <c r="B74" s="274"/>
      <c r="C74" s="11"/>
      <c r="D74" s="275"/>
      <c r="E74" s="275"/>
      <c r="F74" s="275"/>
      <c r="G74" s="275"/>
      <c r="H74" s="275"/>
      <c r="AJ74" s="108"/>
    </row>
    <row r="75" spans="1:36" ht="11.1" customHeight="1" x14ac:dyDescent="0.25">
      <c r="A75" s="274"/>
      <c r="B75" s="274"/>
      <c r="C75" s="11"/>
      <c r="D75" s="11"/>
      <c r="E75" s="11"/>
      <c r="F75" s="11"/>
      <c r="G75" s="11"/>
      <c r="H75" s="11"/>
      <c r="AJ75" s="1"/>
    </row>
    <row r="76" spans="1:36" ht="11.1" customHeight="1" x14ac:dyDescent="0.25">
      <c r="A76" s="22" t="s">
        <v>100</v>
      </c>
      <c r="B76" s="22"/>
      <c r="C76" s="23"/>
      <c r="D76" s="23"/>
      <c r="E76" s="79" t="str">
        <f>Assumptions!$G$116</f>
        <v>Office Building</v>
      </c>
      <c r="F76" s="49"/>
      <c r="G76" s="80"/>
      <c r="H76" s="50"/>
      <c r="AJ76" s="91"/>
    </row>
    <row r="77" spans="1:36" ht="11.1" customHeight="1" x14ac:dyDescent="0.25">
      <c r="A77" s="22" t="s">
        <v>0</v>
      </c>
      <c r="B77" s="23"/>
      <c r="C77" s="23"/>
      <c r="D77" s="23"/>
      <c r="E77" s="79" t="s">
        <v>135</v>
      </c>
      <c r="F77" s="49"/>
      <c r="G77" s="49"/>
      <c r="H77" s="51"/>
      <c r="AJ77" s="3"/>
    </row>
    <row r="78" spans="1:36" ht="11.1" customHeight="1" x14ac:dyDescent="0.25">
      <c r="A78" s="22" t="s">
        <v>1</v>
      </c>
      <c r="B78" s="22"/>
      <c r="C78" s="23"/>
      <c r="D78" s="23"/>
      <c r="E78" s="81" t="str">
        <f>Assumptions!$A$160</f>
        <v>Area Wide</v>
      </c>
      <c r="F78" s="82"/>
      <c r="G78" s="83"/>
      <c r="H78" s="84"/>
      <c r="AJ78" s="91"/>
    </row>
    <row r="79" spans="1:36" ht="11.1" customHeight="1" x14ac:dyDescent="0.25">
      <c r="A79" s="22" t="s">
        <v>2</v>
      </c>
      <c r="B79" s="22"/>
      <c r="C79" s="10"/>
      <c r="D79" s="23"/>
      <c r="E79" s="55">
        <f>SUM(C113:C124)</f>
        <v>2400</v>
      </c>
      <c r="F79" s="23" t="s">
        <v>3</v>
      </c>
      <c r="G79" s="25"/>
      <c r="H79" s="25"/>
      <c r="AJ79" s="91"/>
    </row>
    <row r="80" spans="1:36" ht="11.1" customHeight="1" x14ac:dyDescent="0.25">
      <c r="A80" s="22"/>
      <c r="B80" s="23"/>
      <c r="C80" s="23"/>
      <c r="D80" s="56"/>
      <c r="E80" s="23"/>
      <c r="F80" s="25"/>
      <c r="G80" s="25"/>
      <c r="H80" s="25"/>
      <c r="AJ80" s="91"/>
    </row>
    <row r="81" spans="1:36" ht="11.1" customHeight="1" x14ac:dyDescent="0.25">
      <c r="A81" s="27" t="s">
        <v>4</v>
      </c>
      <c r="B81" s="28"/>
      <c r="C81" s="28"/>
      <c r="D81" s="28"/>
      <c r="E81" s="28"/>
      <c r="F81" s="28"/>
      <c r="G81" s="28"/>
      <c r="H81" s="29"/>
      <c r="AJ81" s="91"/>
    </row>
    <row r="82" spans="1:36" ht="11.1" customHeight="1" x14ac:dyDescent="0.25">
      <c r="A82" s="57" t="s">
        <v>5</v>
      </c>
      <c r="B82" s="58" t="s">
        <v>6</v>
      </c>
      <c r="C82" s="31"/>
      <c r="D82" s="32" t="s">
        <v>7</v>
      </c>
      <c r="E82" s="24">
        <f>Assumptions!$C$132</f>
        <v>700</v>
      </c>
      <c r="F82" s="32" t="s">
        <v>8</v>
      </c>
      <c r="G82" s="30"/>
      <c r="H82" s="33">
        <f t="shared" ref="H82:H93" si="5">C82*E82</f>
        <v>0</v>
      </c>
      <c r="AJ82" s="98"/>
    </row>
    <row r="83" spans="1:36" ht="11.1" customHeight="1" x14ac:dyDescent="0.25">
      <c r="A83" s="57" t="s">
        <v>9</v>
      </c>
      <c r="B83" s="58" t="s">
        <v>10</v>
      </c>
      <c r="C83" s="31">
        <f>Assumptions!$C$116</f>
        <v>2000</v>
      </c>
      <c r="D83" s="32" t="s">
        <v>7</v>
      </c>
      <c r="E83" s="24">
        <f>Assumptions!$C$133</f>
        <v>1400</v>
      </c>
      <c r="F83" s="32" t="s">
        <v>8</v>
      </c>
      <c r="G83" s="30"/>
      <c r="H83" s="33">
        <f t="shared" si="5"/>
        <v>2800000</v>
      </c>
      <c r="AJ83" s="98"/>
    </row>
    <row r="84" spans="1:36" ht="11.1" customHeight="1" x14ac:dyDescent="0.25">
      <c r="A84" s="57" t="s">
        <v>11</v>
      </c>
      <c r="B84" s="58" t="s">
        <v>12</v>
      </c>
      <c r="C84" s="31"/>
      <c r="D84" s="32" t="s">
        <v>7</v>
      </c>
      <c r="E84" s="24">
        <f>Assumptions!$C$134</f>
        <v>2750</v>
      </c>
      <c r="F84" s="32" t="s">
        <v>8</v>
      </c>
      <c r="G84" s="30"/>
      <c r="H84" s="33">
        <f t="shared" si="5"/>
        <v>0</v>
      </c>
      <c r="AJ84" s="98"/>
    </row>
    <row r="85" spans="1:36" ht="11.1" customHeight="1" x14ac:dyDescent="0.25">
      <c r="A85" s="57" t="s">
        <v>13</v>
      </c>
      <c r="B85" s="58" t="s">
        <v>14</v>
      </c>
      <c r="C85" s="31"/>
      <c r="D85" s="32" t="s">
        <v>7</v>
      </c>
      <c r="E85" s="24">
        <f>Assumptions!$C$135</f>
        <v>1800</v>
      </c>
      <c r="F85" s="32" t="s">
        <v>8</v>
      </c>
      <c r="G85" s="30"/>
      <c r="H85" s="33">
        <f t="shared" si="5"/>
        <v>0</v>
      </c>
      <c r="AJ85" s="98"/>
    </row>
    <row r="86" spans="1:36" ht="11.1" customHeight="1" x14ac:dyDescent="0.25">
      <c r="A86" s="57" t="s">
        <v>15</v>
      </c>
      <c r="B86" s="58" t="s">
        <v>16</v>
      </c>
      <c r="C86" s="24"/>
      <c r="D86" s="32" t="s">
        <v>7</v>
      </c>
      <c r="E86" s="24">
        <f>Assumptions!$C$136</f>
        <v>1291</v>
      </c>
      <c r="F86" s="32" t="s">
        <v>8</v>
      </c>
      <c r="G86" s="30"/>
      <c r="H86" s="33">
        <f t="shared" si="5"/>
        <v>0</v>
      </c>
      <c r="AJ86" s="98"/>
    </row>
    <row r="87" spans="1:36" ht="11.1" customHeight="1" x14ac:dyDescent="0.25">
      <c r="A87" s="59" t="s">
        <v>17</v>
      </c>
      <c r="B87" s="58" t="s">
        <v>18</v>
      </c>
      <c r="C87" s="24"/>
      <c r="D87" s="32" t="s">
        <v>7</v>
      </c>
      <c r="E87" s="24">
        <f>Assumptions!$C$137</f>
        <v>2500</v>
      </c>
      <c r="F87" s="32" t="s">
        <v>8</v>
      </c>
      <c r="G87" s="30"/>
      <c r="H87" s="33">
        <f t="shared" si="5"/>
        <v>0</v>
      </c>
      <c r="AJ87" s="98"/>
    </row>
    <row r="88" spans="1:36" ht="11.1" customHeight="1" x14ac:dyDescent="0.25">
      <c r="A88" s="59" t="s">
        <v>19</v>
      </c>
      <c r="B88" s="58" t="s">
        <v>20</v>
      </c>
      <c r="C88" s="24"/>
      <c r="D88" s="32" t="s">
        <v>7</v>
      </c>
      <c r="E88" s="24">
        <f>Assumptions!$C$138</f>
        <v>1077</v>
      </c>
      <c r="F88" s="32" t="s">
        <v>8</v>
      </c>
      <c r="G88" s="30"/>
      <c r="H88" s="33">
        <f t="shared" si="5"/>
        <v>0</v>
      </c>
      <c r="AJ88" s="98"/>
    </row>
    <row r="89" spans="1:36" ht="11.1" customHeight="1" x14ac:dyDescent="0.25">
      <c r="A89" s="57" t="s">
        <v>21</v>
      </c>
      <c r="B89" s="58" t="s">
        <v>22</v>
      </c>
      <c r="C89" s="40"/>
      <c r="D89" s="32" t="s">
        <v>7</v>
      </c>
      <c r="E89" s="24">
        <f>Assumptions!$C$139</f>
        <v>1350</v>
      </c>
      <c r="F89" s="32" t="s">
        <v>8</v>
      </c>
      <c r="H89" s="33">
        <f t="shared" si="5"/>
        <v>0</v>
      </c>
      <c r="AJ89" s="98"/>
    </row>
    <row r="90" spans="1:36" ht="11.1" customHeight="1" x14ac:dyDescent="0.25">
      <c r="A90" s="57" t="s">
        <v>52</v>
      </c>
      <c r="B90" s="58"/>
      <c r="C90" s="31"/>
      <c r="D90" s="32" t="s">
        <v>25</v>
      </c>
      <c r="E90" s="24">
        <f>Assumptions!$C$140</f>
        <v>400</v>
      </c>
      <c r="F90" s="32" t="s">
        <v>8</v>
      </c>
      <c r="G90" s="30"/>
      <c r="H90" s="33">
        <f t="shared" si="5"/>
        <v>0</v>
      </c>
      <c r="AJ90" s="98"/>
    </row>
    <row r="91" spans="1:36" ht="11.1" customHeight="1" x14ac:dyDescent="0.25">
      <c r="A91" s="57" t="s">
        <v>23</v>
      </c>
      <c r="B91" s="86" t="s">
        <v>24</v>
      </c>
      <c r="C91" s="31"/>
      <c r="D91" s="32" t="s">
        <v>25</v>
      </c>
      <c r="E91" s="24">
        <f>Assumptions!$C$141</f>
        <v>1500</v>
      </c>
      <c r="F91" s="32" t="s">
        <v>8</v>
      </c>
      <c r="G91" s="30"/>
      <c r="H91" s="33">
        <f t="shared" si="5"/>
        <v>0</v>
      </c>
      <c r="AJ91" s="98"/>
    </row>
    <row r="92" spans="1:36" ht="11.1" customHeight="1" x14ac:dyDescent="0.25">
      <c r="A92" s="57" t="s">
        <v>23</v>
      </c>
      <c r="B92" s="86" t="s">
        <v>24</v>
      </c>
      <c r="C92" s="31"/>
      <c r="D92" s="32" t="s">
        <v>25</v>
      </c>
      <c r="E92" s="24">
        <f>Assumptions!$C$142</f>
        <v>700</v>
      </c>
      <c r="F92" s="32" t="s">
        <v>8</v>
      </c>
      <c r="G92" s="30"/>
      <c r="H92" s="33">
        <f t="shared" si="5"/>
        <v>0</v>
      </c>
      <c r="AJ92" s="98"/>
    </row>
    <row r="93" spans="1:36" ht="11.1" customHeight="1" x14ac:dyDescent="0.25">
      <c r="A93" s="57" t="s">
        <v>23</v>
      </c>
      <c r="B93" s="86" t="s">
        <v>24</v>
      </c>
      <c r="C93" s="31"/>
      <c r="D93" s="32" t="s">
        <v>25</v>
      </c>
      <c r="E93" s="24">
        <f>Assumptions!$C$143</f>
        <v>0</v>
      </c>
      <c r="F93" s="32" t="s">
        <v>8</v>
      </c>
      <c r="G93" s="30"/>
      <c r="H93" s="33">
        <f t="shared" si="5"/>
        <v>0</v>
      </c>
      <c r="AJ93" s="98"/>
    </row>
    <row r="94" spans="1:36" ht="11.1" customHeight="1" x14ac:dyDescent="0.25">
      <c r="A94" s="60"/>
      <c r="B94" s="34"/>
      <c r="C94" s="28"/>
      <c r="D94" s="28"/>
      <c r="E94" s="28"/>
      <c r="F94" s="28"/>
      <c r="G94" s="28"/>
      <c r="H94" s="35"/>
      <c r="AJ94" s="98"/>
    </row>
    <row r="95" spans="1:36" ht="11.1" customHeight="1" x14ac:dyDescent="0.25">
      <c r="A95" s="61" t="s">
        <v>4</v>
      </c>
      <c r="B95" s="28"/>
      <c r="C95" s="28"/>
      <c r="D95" s="28"/>
      <c r="E95" s="28"/>
      <c r="F95" s="28"/>
      <c r="G95" s="28"/>
      <c r="H95" s="38">
        <f>SUM(H82:H94)</f>
        <v>2800000</v>
      </c>
      <c r="AJ95" s="102"/>
    </row>
    <row r="96" spans="1:36" ht="11.1" customHeight="1" x14ac:dyDescent="0.25">
      <c r="A96" s="62"/>
      <c r="B96" s="32"/>
      <c r="C96" s="63"/>
      <c r="D96" s="32"/>
      <c r="E96" s="30"/>
      <c r="F96" s="32"/>
      <c r="G96" s="30"/>
      <c r="H96" s="64"/>
      <c r="AJ96" s="98"/>
    </row>
    <row r="97" spans="1:36" ht="11.1" customHeight="1" x14ac:dyDescent="0.25">
      <c r="A97" s="61" t="s">
        <v>26</v>
      </c>
      <c r="B97" s="28"/>
      <c r="C97" s="28"/>
      <c r="D97" s="28"/>
      <c r="E97" s="28"/>
      <c r="F97" s="28"/>
      <c r="G97" s="28"/>
      <c r="H97" s="37"/>
      <c r="AJ97" s="98"/>
    </row>
    <row r="98" spans="1:36" ht="11.1" customHeight="1" x14ac:dyDescent="0.25">
      <c r="A98" s="65" t="s">
        <v>27</v>
      </c>
      <c r="B98" s="66" t="s">
        <v>28</v>
      </c>
      <c r="C98" s="63"/>
      <c r="D98" s="32"/>
      <c r="E98" s="30"/>
      <c r="F98" s="32"/>
      <c r="G98" s="30"/>
      <c r="H98" s="64"/>
      <c r="AJ98" s="98"/>
    </row>
    <row r="99" spans="1:36" ht="11.1" customHeight="1" x14ac:dyDescent="0.25">
      <c r="A99" s="57" t="s">
        <v>5</v>
      </c>
      <c r="B99" s="67">
        <f>Assumptions!$D$115</f>
        <v>2</v>
      </c>
      <c r="C99" s="31">
        <f>C82*B99</f>
        <v>0</v>
      </c>
      <c r="D99" s="32" t="s">
        <v>7</v>
      </c>
      <c r="E99" s="24"/>
      <c r="F99" s="32" t="s">
        <v>8</v>
      </c>
      <c r="G99" s="30"/>
      <c r="H99" s="33">
        <f t="shared" ref="H99:H110" si="6">C99*E99</f>
        <v>0</v>
      </c>
      <c r="AJ99" s="98"/>
    </row>
    <row r="100" spans="1:36" ht="11.1" customHeight="1" x14ac:dyDescent="0.25">
      <c r="A100" s="57" t="s">
        <v>9</v>
      </c>
      <c r="B100" s="67">
        <f>Assumptions!$D$116</f>
        <v>2</v>
      </c>
      <c r="C100" s="31">
        <f t="shared" ref="C100:C110" si="7">C83*B100</f>
        <v>4000</v>
      </c>
      <c r="D100" s="32" t="s">
        <v>7</v>
      </c>
      <c r="E100" s="24">
        <f>(Assumptions!D183+(Assumptions!D186-Assumptions!D183)*Assumptions!D215)/10000</f>
        <v>42.5</v>
      </c>
      <c r="F100" s="32" t="s">
        <v>8</v>
      </c>
      <c r="G100" s="30"/>
      <c r="H100" s="33">
        <f t="shared" si="6"/>
        <v>170000</v>
      </c>
      <c r="AJ100" s="98"/>
    </row>
    <row r="101" spans="1:36" ht="11.1" customHeight="1" x14ac:dyDescent="0.25">
      <c r="A101" s="57" t="s">
        <v>11</v>
      </c>
      <c r="B101" s="67">
        <f>Assumptions!$D$117</f>
        <v>3</v>
      </c>
      <c r="C101" s="31">
        <f t="shared" si="7"/>
        <v>0</v>
      </c>
      <c r="D101" s="32" t="s">
        <v>7</v>
      </c>
      <c r="E101" s="24"/>
      <c r="F101" s="32" t="s">
        <v>8</v>
      </c>
      <c r="G101" s="30"/>
      <c r="H101" s="33">
        <f t="shared" si="6"/>
        <v>0</v>
      </c>
      <c r="AJ101" s="98"/>
    </row>
    <row r="102" spans="1:36" ht="11.1" customHeight="1" x14ac:dyDescent="0.25">
      <c r="A102" s="57" t="s">
        <v>13</v>
      </c>
      <c r="B102" s="67">
        <f>Assumptions!$D$118</f>
        <v>1.5</v>
      </c>
      <c r="C102" s="31">
        <f t="shared" si="7"/>
        <v>0</v>
      </c>
      <c r="D102" s="32" t="s">
        <v>7</v>
      </c>
      <c r="E102" s="24"/>
      <c r="F102" s="32" t="s">
        <v>8</v>
      </c>
      <c r="G102" s="30"/>
      <c r="H102" s="33">
        <f t="shared" si="6"/>
        <v>0</v>
      </c>
      <c r="AJ102" s="98"/>
    </row>
    <row r="103" spans="1:36" ht="11.1" customHeight="1" x14ac:dyDescent="0.25">
      <c r="A103" s="57" t="s">
        <v>15</v>
      </c>
      <c r="B103" s="67">
        <f>Assumptions!$D$119</f>
        <v>1.5</v>
      </c>
      <c r="C103" s="31">
        <f t="shared" si="7"/>
        <v>0</v>
      </c>
      <c r="D103" s="32" t="s">
        <v>7</v>
      </c>
      <c r="E103" s="24"/>
      <c r="F103" s="32" t="s">
        <v>8</v>
      </c>
      <c r="G103" s="30"/>
      <c r="H103" s="33">
        <f t="shared" si="6"/>
        <v>0</v>
      </c>
      <c r="AJ103" s="98"/>
    </row>
    <row r="104" spans="1:36" ht="11.1" customHeight="1" x14ac:dyDescent="0.25">
      <c r="A104" s="59" t="s">
        <v>17</v>
      </c>
      <c r="B104" s="67">
        <f>Assumptions!$D$120</f>
        <v>2</v>
      </c>
      <c r="C104" s="31">
        <f t="shared" si="7"/>
        <v>0</v>
      </c>
      <c r="D104" s="32" t="s">
        <v>7</v>
      </c>
      <c r="E104" s="24"/>
      <c r="F104" s="32" t="s">
        <v>8</v>
      </c>
      <c r="G104" s="30"/>
      <c r="H104" s="33">
        <f t="shared" si="6"/>
        <v>0</v>
      </c>
      <c r="AJ104" s="98"/>
    </row>
    <row r="105" spans="1:36" ht="11.1" customHeight="1" x14ac:dyDescent="0.25">
      <c r="A105" s="59" t="s">
        <v>19</v>
      </c>
      <c r="B105" s="67">
        <f>Assumptions!$D$121</f>
        <v>1.5</v>
      </c>
      <c r="C105" s="31">
        <f t="shared" si="7"/>
        <v>0</v>
      </c>
      <c r="D105" s="32" t="s">
        <v>7</v>
      </c>
      <c r="E105" s="24"/>
      <c r="F105" s="32" t="s">
        <v>8</v>
      </c>
      <c r="G105" s="30"/>
      <c r="H105" s="33">
        <f t="shared" si="6"/>
        <v>0</v>
      </c>
      <c r="AJ105" s="98"/>
    </row>
    <row r="106" spans="1:36" ht="11.1" customHeight="1" x14ac:dyDescent="0.25">
      <c r="A106" s="57" t="s">
        <v>21</v>
      </c>
      <c r="B106" s="67">
        <f>Assumptions!$D$122</f>
        <v>3</v>
      </c>
      <c r="C106" s="31">
        <f t="shared" si="7"/>
        <v>0</v>
      </c>
      <c r="D106" s="32" t="s">
        <v>7</v>
      </c>
      <c r="E106" s="24"/>
      <c r="F106" s="32" t="s">
        <v>8</v>
      </c>
      <c r="H106" s="33">
        <f t="shared" si="6"/>
        <v>0</v>
      </c>
      <c r="AJ106" s="98"/>
    </row>
    <row r="107" spans="1:36" ht="11.1" customHeight="1" x14ac:dyDescent="0.25">
      <c r="A107" s="68" t="s">
        <v>52</v>
      </c>
      <c r="B107" s="67">
        <f>Assumptions!$D$123</f>
        <v>2</v>
      </c>
      <c r="C107" s="31">
        <f t="shared" si="7"/>
        <v>0</v>
      </c>
      <c r="D107" s="32" t="s">
        <v>25</v>
      </c>
      <c r="E107" s="24"/>
      <c r="F107" s="32" t="s">
        <v>8</v>
      </c>
      <c r="G107" s="30"/>
      <c r="H107" s="33">
        <f t="shared" si="6"/>
        <v>0</v>
      </c>
      <c r="AJ107" s="98"/>
    </row>
    <row r="108" spans="1:36" ht="11.1" customHeight="1" x14ac:dyDescent="0.25">
      <c r="A108" s="68" t="str">
        <f>B91</f>
        <v>Blank</v>
      </c>
      <c r="B108" s="67">
        <f>Assumptions!$D$124</f>
        <v>2</v>
      </c>
      <c r="C108" s="31">
        <f t="shared" si="7"/>
        <v>0</v>
      </c>
      <c r="D108" s="32" t="s">
        <v>25</v>
      </c>
      <c r="E108" s="24"/>
      <c r="F108" s="32" t="s">
        <v>8</v>
      </c>
      <c r="G108" s="30"/>
      <c r="H108" s="33">
        <f t="shared" si="6"/>
        <v>0</v>
      </c>
      <c r="AJ108" s="98"/>
    </row>
    <row r="109" spans="1:36" ht="11.1" customHeight="1" x14ac:dyDescent="0.25">
      <c r="A109" s="68" t="str">
        <f>B92</f>
        <v>Blank</v>
      </c>
      <c r="B109" s="67">
        <f>Assumptions!$D$125</f>
        <v>2</v>
      </c>
      <c r="C109" s="31">
        <f t="shared" si="7"/>
        <v>0</v>
      </c>
      <c r="D109" s="32" t="s">
        <v>25</v>
      </c>
      <c r="E109" s="24"/>
      <c r="F109" s="32" t="s">
        <v>8</v>
      </c>
      <c r="G109" s="30"/>
      <c r="H109" s="33">
        <f t="shared" si="6"/>
        <v>0</v>
      </c>
      <c r="AJ109" s="98"/>
    </row>
    <row r="110" spans="1:36" ht="11.1" customHeight="1" x14ac:dyDescent="0.25">
      <c r="A110" s="68" t="str">
        <f>B93</f>
        <v>Blank</v>
      </c>
      <c r="B110" s="67">
        <f>Assumptions!$D$126</f>
        <v>0</v>
      </c>
      <c r="C110" s="31">
        <f t="shared" si="7"/>
        <v>0</v>
      </c>
      <c r="D110" s="32" t="s">
        <v>25</v>
      </c>
      <c r="E110" s="24"/>
      <c r="F110" s="32" t="s">
        <v>8</v>
      </c>
      <c r="G110" s="30"/>
      <c r="H110" s="33">
        <f t="shared" si="6"/>
        <v>0</v>
      </c>
      <c r="AJ110" s="98"/>
    </row>
    <row r="111" spans="1:36" ht="11.1" customHeight="1" x14ac:dyDescent="0.25">
      <c r="A111" s="61" t="s">
        <v>29</v>
      </c>
      <c r="B111" s="34"/>
      <c r="C111" s="69"/>
      <c r="D111" s="34"/>
      <c r="E111" s="28" t="s">
        <v>126</v>
      </c>
      <c r="F111" s="34"/>
      <c r="G111" s="39">
        <f>IF(SUM(H99:H110)&lt;250000,1%,IF(SUM(H99:H110)&lt;500000,3%,IF(SUM(H99:H110)&gt;500000,4%)))</f>
        <v>0.01</v>
      </c>
      <c r="H111" s="70">
        <f>SUM(H99:H110)*G111</f>
        <v>1700</v>
      </c>
      <c r="AJ111" s="98"/>
    </row>
    <row r="112" spans="1:36" ht="11.1" customHeight="1" x14ac:dyDescent="0.25">
      <c r="A112" s="65"/>
      <c r="B112" s="66" t="s">
        <v>30</v>
      </c>
      <c r="C112" s="63"/>
      <c r="D112" s="32"/>
      <c r="E112" s="30"/>
      <c r="F112" s="32"/>
      <c r="G112" s="30"/>
      <c r="H112" s="64"/>
      <c r="AJ112" s="98"/>
    </row>
    <row r="113" spans="1:36" ht="11.1" customHeight="1" x14ac:dyDescent="0.25">
      <c r="A113" s="57" t="s">
        <v>5</v>
      </c>
      <c r="B113" s="71">
        <f>Assumptions!$E$115</f>
        <v>1</v>
      </c>
      <c r="C113" s="31">
        <f>C82*B113</f>
        <v>0</v>
      </c>
      <c r="D113" s="32" t="s">
        <v>7</v>
      </c>
      <c r="E113" s="24">
        <f>Assumptions!$F$115</f>
        <v>782</v>
      </c>
      <c r="F113" s="32" t="s">
        <v>8</v>
      </c>
      <c r="G113" s="30"/>
      <c r="H113" s="33">
        <f>C113*E113</f>
        <v>0</v>
      </c>
      <c r="AJ113" s="98"/>
    </row>
    <row r="114" spans="1:36" ht="11.1" customHeight="1" x14ac:dyDescent="0.25">
      <c r="A114" s="57" t="s">
        <v>9</v>
      </c>
      <c r="B114" s="71">
        <f>Assumptions!$E$116</f>
        <v>1.2</v>
      </c>
      <c r="C114" s="31">
        <f t="shared" ref="C114:C123" si="8">C83*B114</f>
        <v>2400</v>
      </c>
      <c r="D114" s="32" t="s">
        <v>7</v>
      </c>
      <c r="E114" s="24">
        <f>Assumptions!$F$116</f>
        <v>1624</v>
      </c>
      <c r="F114" s="32" t="s">
        <v>8</v>
      </c>
      <c r="G114" s="30"/>
      <c r="H114" s="33">
        <f t="shared" ref="H114:H124" si="9">C114*E114</f>
        <v>3897600</v>
      </c>
      <c r="AJ114" s="98"/>
    </row>
    <row r="115" spans="1:36" ht="11.1" customHeight="1" x14ac:dyDescent="0.25">
      <c r="A115" s="57" t="s">
        <v>11</v>
      </c>
      <c r="B115" s="71">
        <f>Assumptions!$E$117</f>
        <v>1</v>
      </c>
      <c r="C115" s="31">
        <f t="shared" si="8"/>
        <v>0</v>
      </c>
      <c r="D115" s="32" t="s">
        <v>7</v>
      </c>
      <c r="E115" s="24">
        <f>Assumptions!$F$117</f>
        <v>1169</v>
      </c>
      <c r="F115" s="32" t="s">
        <v>8</v>
      </c>
      <c r="G115" s="30"/>
      <c r="H115" s="33">
        <f t="shared" si="9"/>
        <v>0</v>
      </c>
      <c r="AJ115" s="98"/>
    </row>
    <row r="116" spans="1:36" ht="11.1" customHeight="1" x14ac:dyDescent="0.25">
      <c r="A116" s="57" t="s">
        <v>13</v>
      </c>
      <c r="B116" s="71">
        <f>Assumptions!$E$118</f>
        <v>1</v>
      </c>
      <c r="C116" s="31">
        <f t="shared" si="8"/>
        <v>0</v>
      </c>
      <c r="D116" s="32" t="s">
        <v>7</v>
      </c>
      <c r="E116" s="24">
        <f>Assumptions!$F$118</f>
        <v>1028</v>
      </c>
      <c r="F116" s="32" t="s">
        <v>8</v>
      </c>
      <c r="G116" s="30"/>
      <c r="H116" s="33">
        <f t="shared" si="9"/>
        <v>0</v>
      </c>
      <c r="AJ116" s="98"/>
    </row>
    <row r="117" spans="1:36" ht="11.1" customHeight="1" x14ac:dyDescent="0.25">
      <c r="A117" s="57" t="s">
        <v>15</v>
      </c>
      <c r="B117" s="71">
        <f>Assumptions!$E$119</f>
        <v>1.2</v>
      </c>
      <c r="C117" s="31">
        <f t="shared" si="8"/>
        <v>0</v>
      </c>
      <c r="D117" s="32" t="s">
        <v>7</v>
      </c>
      <c r="E117" s="24">
        <f>Assumptions!$F$119</f>
        <v>1415</v>
      </c>
      <c r="F117" s="32" t="s">
        <v>8</v>
      </c>
      <c r="G117" s="30"/>
      <c r="H117" s="33">
        <f t="shared" si="9"/>
        <v>0</v>
      </c>
      <c r="AJ117" s="98"/>
    </row>
    <row r="118" spans="1:36" ht="11.1" customHeight="1" x14ac:dyDescent="0.25">
      <c r="A118" s="59" t="s">
        <v>17</v>
      </c>
      <c r="B118" s="71">
        <f>Assumptions!$E$120</f>
        <v>1.2</v>
      </c>
      <c r="C118" s="31">
        <f t="shared" si="8"/>
        <v>0</v>
      </c>
      <c r="D118" s="32" t="s">
        <v>7</v>
      </c>
      <c r="E118" s="24">
        <f>Assumptions!$F$120</f>
        <v>1597</v>
      </c>
      <c r="F118" s="32" t="s">
        <v>8</v>
      </c>
      <c r="G118" s="30"/>
      <c r="H118" s="33">
        <f t="shared" si="9"/>
        <v>0</v>
      </c>
      <c r="AJ118" s="98"/>
    </row>
    <row r="119" spans="1:36" ht="11.1" customHeight="1" x14ac:dyDescent="0.25">
      <c r="A119" s="59" t="s">
        <v>19</v>
      </c>
      <c r="B119" s="71">
        <f>Assumptions!$E$121</f>
        <v>1</v>
      </c>
      <c r="C119" s="31">
        <f t="shared" si="8"/>
        <v>0</v>
      </c>
      <c r="D119" s="32" t="s">
        <v>7</v>
      </c>
      <c r="E119" s="24">
        <f>Assumptions!$F$121</f>
        <v>2758</v>
      </c>
      <c r="F119" s="32" t="s">
        <v>8</v>
      </c>
      <c r="G119" s="30"/>
      <c r="H119" s="33">
        <f t="shared" si="9"/>
        <v>0</v>
      </c>
      <c r="AJ119" s="98"/>
    </row>
    <row r="120" spans="1:36" ht="11.1" customHeight="1" x14ac:dyDescent="0.25">
      <c r="A120" s="57" t="s">
        <v>21</v>
      </c>
      <c r="B120" s="71">
        <f>Assumptions!$E$122</f>
        <v>1</v>
      </c>
      <c r="C120" s="31">
        <f t="shared" si="8"/>
        <v>0</v>
      </c>
      <c r="D120" s="32" t="s">
        <v>7</v>
      </c>
      <c r="E120" s="24">
        <f>Assumptions!$F$122</f>
        <v>1110</v>
      </c>
      <c r="F120" s="32" t="s">
        <v>8</v>
      </c>
      <c r="H120" s="33">
        <f t="shared" si="9"/>
        <v>0</v>
      </c>
      <c r="AJ120" s="98"/>
    </row>
    <row r="121" spans="1:36" ht="11.1" customHeight="1" x14ac:dyDescent="0.25">
      <c r="A121" s="59" t="s">
        <v>52</v>
      </c>
      <c r="B121" s="71">
        <f>Assumptions!$E$123</f>
        <v>1</v>
      </c>
      <c r="C121" s="31">
        <f t="shared" si="8"/>
        <v>0</v>
      </c>
      <c r="D121" s="32" t="s">
        <v>25</v>
      </c>
      <c r="E121" s="24">
        <f>Assumptions!$F$123</f>
        <v>830</v>
      </c>
      <c r="F121" s="32" t="s">
        <v>8</v>
      </c>
      <c r="G121" s="30"/>
      <c r="H121" s="33">
        <f t="shared" si="9"/>
        <v>0</v>
      </c>
      <c r="AJ121" s="98"/>
    </row>
    <row r="122" spans="1:36" ht="11.1" customHeight="1" x14ac:dyDescent="0.25">
      <c r="A122" s="59" t="str">
        <f>B91</f>
        <v>Blank</v>
      </c>
      <c r="B122" s="71">
        <f>Assumptions!$E$124</f>
        <v>1</v>
      </c>
      <c r="C122" s="31">
        <f t="shared" si="8"/>
        <v>0</v>
      </c>
      <c r="D122" s="32" t="s">
        <v>25</v>
      </c>
      <c r="E122" s="24"/>
      <c r="F122" s="32" t="s">
        <v>8</v>
      </c>
      <c r="G122" s="30"/>
      <c r="H122" s="33">
        <f t="shared" si="9"/>
        <v>0</v>
      </c>
      <c r="AJ122" s="98"/>
    </row>
    <row r="123" spans="1:36" ht="11.1" customHeight="1" x14ac:dyDescent="0.25">
      <c r="A123" s="59" t="str">
        <f>B92</f>
        <v>Blank</v>
      </c>
      <c r="B123" s="71">
        <f>Assumptions!$E$125</f>
        <v>1</v>
      </c>
      <c r="C123" s="31">
        <f t="shared" si="8"/>
        <v>0</v>
      </c>
      <c r="D123" s="32" t="s">
        <v>25</v>
      </c>
      <c r="E123" s="24"/>
      <c r="F123" s="32" t="s">
        <v>8</v>
      </c>
      <c r="G123" s="30"/>
      <c r="H123" s="33">
        <f t="shared" si="9"/>
        <v>0</v>
      </c>
      <c r="AJ123" s="98"/>
    </row>
    <row r="124" spans="1:36" ht="11.1" customHeight="1" x14ac:dyDescent="0.25">
      <c r="A124" s="59" t="str">
        <f>B93</f>
        <v>Blank</v>
      </c>
      <c r="B124" s="71">
        <f>Assumptions!$E$126</f>
        <v>0</v>
      </c>
      <c r="C124" s="31">
        <f>C93*B124</f>
        <v>0</v>
      </c>
      <c r="D124" s="32" t="s">
        <v>25</v>
      </c>
      <c r="E124" s="24"/>
      <c r="F124" s="32" t="s">
        <v>8</v>
      </c>
      <c r="G124" s="30"/>
      <c r="H124" s="33">
        <f t="shared" si="9"/>
        <v>0</v>
      </c>
      <c r="AJ124" s="98"/>
    </row>
    <row r="125" spans="1:36" ht="11.1" customHeight="1" x14ac:dyDescent="0.25">
      <c r="A125" s="72"/>
      <c r="B125" s="72"/>
      <c r="C125" s="72"/>
      <c r="D125" s="34"/>
      <c r="E125" s="72"/>
      <c r="F125" s="72"/>
      <c r="G125" s="72"/>
      <c r="H125" s="72"/>
      <c r="AJ125" s="1"/>
    </row>
    <row r="126" spans="1:36" ht="11.1" customHeight="1" x14ac:dyDescent="0.25">
      <c r="A126" s="59" t="s">
        <v>31</v>
      </c>
      <c r="B126" s="10"/>
      <c r="E126" s="73">
        <f>Assumptions!$E$147</f>
        <v>0</v>
      </c>
      <c r="F126" s="32" t="s">
        <v>32</v>
      </c>
      <c r="H126" s="33">
        <f>SUM(C113:C124)*E126</f>
        <v>0</v>
      </c>
      <c r="AJ126" s="98"/>
    </row>
    <row r="127" spans="1:36" ht="11.1" customHeight="1" x14ac:dyDescent="0.25">
      <c r="A127" s="59" t="s">
        <v>33</v>
      </c>
      <c r="B127" s="23"/>
      <c r="C127" s="30"/>
      <c r="D127" s="30"/>
      <c r="E127" s="85">
        <f>Assumptions!$E$148</f>
        <v>0.08</v>
      </c>
      <c r="F127" s="32" t="s">
        <v>34</v>
      </c>
      <c r="G127" s="30"/>
      <c r="H127" s="33">
        <f>SUM(H113:H124)*E127</f>
        <v>311808</v>
      </c>
      <c r="AJ127" s="98"/>
    </row>
    <row r="128" spans="1:36" ht="11.1" customHeight="1" x14ac:dyDescent="0.25">
      <c r="A128" s="59" t="s">
        <v>35</v>
      </c>
      <c r="B128" s="23"/>
      <c r="C128" s="30"/>
      <c r="D128" s="30"/>
      <c r="E128" s="85">
        <f>Assumptions!$E$149</f>
        <v>5.0000000000000001E-3</v>
      </c>
      <c r="F128" s="32" t="s">
        <v>36</v>
      </c>
      <c r="G128" s="30"/>
      <c r="H128" s="33">
        <f>H95*E128</f>
        <v>14000</v>
      </c>
      <c r="AJ128" s="98"/>
    </row>
    <row r="129" spans="1:36" ht="11.1" customHeight="1" x14ac:dyDescent="0.25">
      <c r="A129" s="59" t="s">
        <v>37</v>
      </c>
      <c r="B129" s="23"/>
      <c r="C129" s="30"/>
      <c r="D129" s="30"/>
      <c r="E129" s="85">
        <f>Assumptions!$E$150</f>
        <v>6.0000000000000001E-3</v>
      </c>
      <c r="F129" s="32" t="s">
        <v>34</v>
      </c>
      <c r="G129" s="30"/>
      <c r="H129" s="33">
        <f>SUM(H113:H124)*E129</f>
        <v>23385.600000000002</v>
      </c>
      <c r="AJ129" s="98"/>
    </row>
    <row r="130" spans="1:36" ht="11.1" customHeight="1" x14ac:dyDescent="0.25">
      <c r="A130" s="59" t="s">
        <v>38</v>
      </c>
      <c r="B130" s="23"/>
      <c r="C130" s="30"/>
      <c r="D130" s="30"/>
      <c r="E130" s="85">
        <f>Assumptions!$E$151</f>
        <v>0.01</v>
      </c>
      <c r="F130" s="32" t="s">
        <v>36</v>
      </c>
      <c r="G130" s="30"/>
      <c r="H130" s="33">
        <f>SUM(H82:H87)*E130+H89*E130</f>
        <v>28000</v>
      </c>
      <c r="AJ130" s="98"/>
    </row>
    <row r="131" spans="1:36" ht="11.1" customHeight="1" x14ac:dyDescent="0.25">
      <c r="A131" s="59" t="s">
        <v>39</v>
      </c>
      <c r="B131" s="23"/>
      <c r="C131" s="41"/>
      <c r="D131" s="30"/>
      <c r="E131" s="85">
        <f>Assumptions!$E$152</f>
        <v>0.05</v>
      </c>
      <c r="F131" s="32" t="s">
        <v>34</v>
      </c>
      <c r="G131" s="30"/>
      <c r="H131" s="33">
        <f>SUM(H113:H124)*E131</f>
        <v>194880</v>
      </c>
      <c r="AJ131" s="98"/>
    </row>
    <row r="132" spans="1:36" ht="11.1" customHeight="1" x14ac:dyDescent="0.25">
      <c r="A132" s="59" t="s">
        <v>40</v>
      </c>
      <c r="B132" s="10"/>
      <c r="E132" s="40">
        <f>Assumptions!$E$153</f>
        <v>10</v>
      </c>
      <c r="F132" s="32" t="s">
        <v>133</v>
      </c>
      <c r="H132" s="36">
        <f>C83*E132</f>
        <v>20000</v>
      </c>
      <c r="AJ132" s="98"/>
    </row>
    <row r="133" spans="1:36" ht="11.1" customHeight="1" x14ac:dyDescent="0.25">
      <c r="A133" s="59" t="s">
        <v>42</v>
      </c>
      <c r="B133" s="23"/>
      <c r="C133" s="39">
        <f>Assumptions!$C$154</f>
        <v>0.05</v>
      </c>
      <c r="D133" s="31">
        <f>Assumptions!$D$154</f>
        <v>12</v>
      </c>
      <c r="E133" s="74" t="s">
        <v>43</v>
      </c>
      <c r="F133" s="24">
        <f>Assumptions!$G$154</f>
        <v>3</v>
      </c>
      <c r="G133" s="74" t="s">
        <v>88</v>
      </c>
      <c r="H133" s="33">
        <f>(((SUM(H99:H111)*POWER((1+C133/12),((D133+F133)/12)*12))-SUM(H99:H111))   +     ((((SUM(H113:H132)*POWER((1+C133/12),((D133+F133)/12)*12))-SUM(H113:H132))*0.5)))</f>
        <v>155519.23594645798</v>
      </c>
      <c r="AJ133" s="98"/>
    </row>
    <row r="134" spans="1:36" ht="11.1" customHeight="1" x14ac:dyDescent="0.25">
      <c r="A134" s="59" t="s">
        <v>44</v>
      </c>
      <c r="B134" s="23"/>
      <c r="C134" s="39">
        <f>Assumptions!$C$155</f>
        <v>0.01</v>
      </c>
      <c r="D134" s="32" t="s">
        <v>45</v>
      </c>
      <c r="E134" s="30"/>
      <c r="F134" s="30"/>
      <c r="G134" s="30"/>
      <c r="H134" s="33">
        <f>SUM(H99:H132)*C134</f>
        <v>46613.735999999997</v>
      </c>
      <c r="AJ134" s="98"/>
    </row>
    <row r="135" spans="1:36" ht="11.1" customHeight="1" x14ac:dyDescent="0.25">
      <c r="A135" s="59" t="s">
        <v>46</v>
      </c>
      <c r="B135" s="23"/>
      <c r="C135" s="30"/>
      <c r="D135" s="39">
        <f>Assumptions!$D$156</f>
        <v>0.17499999999999999</v>
      </c>
      <c r="E135" s="32" t="s">
        <v>47</v>
      </c>
      <c r="F135" s="30"/>
      <c r="G135" s="30"/>
      <c r="H135" s="33">
        <f>H95*D135</f>
        <v>489999.99999999994</v>
      </c>
      <c r="AJ135" s="98"/>
    </row>
    <row r="136" spans="1:36" ht="11.1" customHeight="1" x14ac:dyDescent="0.25">
      <c r="A136" s="61" t="s">
        <v>48</v>
      </c>
      <c r="B136" s="28"/>
      <c r="C136" s="28"/>
      <c r="D136" s="28"/>
      <c r="E136" s="28"/>
      <c r="F136" s="28"/>
      <c r="G136" s="28"/>
      <c r="H136" s="38">
        <f>SUM(H99:H135)</f>
        <v>5353506.571946457</v>
      </c>
      <c r="AJ136" s="102"/>
    </row>
    <row r="137" spans="1:36" ht="11.1" customHeight="1" x14ac:dyDescent="0.25">
      <c r="A137" s="75"/>
      <c r="B137" s="30"/>
      <c r="C137" s="30"/>
      <c r="D137" s="30"/>
      <c r="E137" s="30"/>
      <c r="F137" s="30"/>
      <c r="G137" s="30"/>
      <c r="H137" s="76"/>
    </row>
    <row r="138" spans="1:36" ht="11.1" customHeight="1" x14ac:dyDescent="0.25">
      <c r="A138" s="77" t="s">
        <v>49</v>
      </c>
      <c r="B138" s="42"/>
      <c r="C138" s="42"/>
      <c r="D138" s="42"/>
      <c r="E138" s="42"/>
      <c r="F138" s="42"/>
      <c r="G138" s="42"/>
      <c r="H138" s="43">
        <f>H95-H136</f>
        <v>-2553506.571946457</v>
      </c>
      <c r="AJ138" s="107"/>
    </row>
    <row r="139" spans="1:36" ht="11.1" customHeight="1" x14ac:dyDescent="0.25">
      <c r="A139" s="77" t="s">
        <v>50</v>
      </c>
      <c r="B139" s="42"/>
      <c r="C139" s="42"/>
      <c r="D139" s="42"/>
      <c r="E139" s="42"/>
      <c r="F139" s="42"/>
      <c r="G139" s="42"/>
      <c r="H139" s="78">
        <f>H138/E79</f>
        <v>-1063.9610716443572</v>
      </c>
      <c r="AJ139" s="107"/>
    </row>
    <row r="140" spans="1:36" ht="11.1" customHeight="1" x14ac:dyDescent="0.25"/>
    <row r="141" spans="1:36" ht="11.1" customHeight="1" x14ac:dyDescent="0.3">
      <c r="A141" s="274"/>
      <c r="B141" s="274"/>
      <c r="C141" s="20"/>
      <c r="D141" s="21"/>
      <c r="E141" s="20"/>
      <c r="F141" s="20"/>
      <c r="G141" s="20"/>
      <c r="H141" s="20"/>
      <c r="AJ141" s="95"/>
    </row>
    <row r="142" spans="1:36" ht="11.1" customHeight="1" x14ac:dyDescent="0.4">
      <c r="A142" s="274"/>
      <c r="B142" s="274"/>
      <c r="C142" s="11"/>
      <c r="D142" s="275" t="s">
        <v>53</v>
      </c>
      <c r="E142" s="275"/>
      <c r="F142" s="275"/>
      <c r="G142" s="275"/>
      <c r="H142" s="275"/>
      <c r="AJ142" s="108"/>
    </row>
    <row r="143" spans="1:36" ht="11.1" customHeight="1" x14ac:dyDescent="0.4">
      <c r="A143" s="274"/>
      <c r="B143" s="274"/>
      <c r="C143" s="11"/>
      <c r="D143" s="275"/>
      <c r="E143" s="275"/>
      <c r="F143" s="275"/>
      <c r="G143" s="275"/>
      <c r="H143" s="275"/>
      <c r="AJ143" s="108"/>
    </row>
    <row r="144" spans="1:36" ht="11.1" customHeight="1" x14ac:dyDescent="0.4">
      <c r="A144" s="274"/>
      <c r="B144" s="274"/>
      <c r="C144" s="11"/>
      <c r="D144" s="275"/>
      <c r="E144" s="275"/>
      <c r="F144" s="275"/>
      <c r="G144" s="275"/>
      <c r="H144" s="275"/>
      <c r="AJ144" s="108"/>
    </row>
    <row r="145" spans="1:36" ht="11.1" customHeight="1" x14ac:dyDescent="0.25">
      <c r="A145" s="274"/>
      <c r="B145" s="274"/>
      <c r="C145" s="11"/>
      <c r="D145" s="11"/>
      <c r="E145" s="11"/>
      <c r="F145" s="11"/>
      <c r="G145" s="11"/>
      <c r="H145" s="11"/>
      <c r="AJ145" s="1"/>
    </row>
    <row r="146" spans="1:36" ht="11.1" customHeight="1" x14ac:dyDescent="0.25">
      <c r="A146" s="22" t="s">
        <v>100</v>
      </c>
      <c r="B146" s="22"/>
      <c r="C146" s="23"/>
      <c r="D146" s="23"/>
      <c r="E146" s="79" t="str">
        <f>Assumptions!$G$116</f>
        <v>Office Building</v>
      </c>
      <c r="F146" s="49"/>
      <c r="G146" s="80"/>
      <c r="H146" s="50"/>
      <c r="AJ146" s="91"/>
    </row>
    <row r="147" spans="1:36" ht="11.1" customHeight="1" x14ac:dyDescent="0.25">
      <c r="A147" s="22" t="s">
        <v>0</v>
      </c>
      <c r="B147" s="23"/>
      <c r="C147" s="23"/>
      <c r="D147" s="23"/>
      <c r="E147" s="79" t="s">
        <v>153</v>
      </c>
      <c r="F147" s="49"/>
      <c r="G147" s="49"/>
      <c r="H147" s="51"/>
      <c r="AJ147" s="3"/>
    </row>
    <row r="148" spans="1:36" ht="11.1" customHeight="1" x14ac:dyDescent="0.25">
      <c r="A148" s="22" t="s">
        <v>1</v>
      </c>
      <c r="B148" s="22"/>
      <c r="C148" s="23"/>
      <c r="D148" s="23"/>
      <c r="E148" s="81" t="str">
        <f>Assumptions!$A$160</f>
        <v>Area Wide</v>
      </c>
      <c r="F148" s="82"/>
      <c r="G148" s="83"/>
      <c r="H148" s="84"/>
      <c r="AJ148" s="91"/>
    </row>
    <row r="149" spans="1:36" ht="11.1" customHeight="1" x14ac:dyDescent="0.25">
      <c r="A149" s="22" t="s">
        <v>2</v>
      </c>
      <c r="B149" s="22"/>
      <c r="C149" s="10"/>
      <c r="D149" s="23"/>
      <c r="E149" s="55">
        <f>SUM(C183:C194)</f>
        <v>2400</v>
      </c>
      <c r="F149" s="23" t="s">
        <v>3</v>
      </c>
      <c r="G149" s="25"/>
      <c r="H149" s="25"/>
      <c r="AJ149" s="91"/>
    </row>
    <row r="150" spans="1:36" ht="11.1" customHeight="1" x14ac:dyDescent="0.25">
      <c r="A150" s="22"/>
      <c r="B150" s="23"/>
      <c r="C150" s="23"/>
      <c r="D150" s="56"/>
      <c r="E150" s="23"/>
      <c r="F150" s="25"/>
      <c r="G150" s="25"/>
      <c r="H150" s="25"/>
      <c r="AJ150" s="91"/>
    </row>
    <row r="151" spans="1:36" ht="11.1" customHeight="1" x14ac:dyDescent="0.25">
      <c r="A151" s="27" t="s">
        <v>4</v>
      </c>
      <c r="B151" s="28"/>
      <c r="C151" s="28"/>
      <c r="D151" s="28"/>
      <c r="E151" s="28"/>
      <c r="F151" s="28"/>
      <c r="G151" s="28"/>
      <c r="H151" s="29"/>
      <c r="AJ151" s="91"/>
    </row>
    <row r="152" spans="1:36" ht="11.1" customHeight="1" x14ac:dyDescent="0.25">
      <c r="A152" s="57" t="s">
        <v>5</v>
      </c>
      <c r="B152" s="58" t="s">
        <v>6</v>
      </c>
      <c r="C152" s="31"/>
      <c r="D152" s="32" t="s">
        <v>7</v>
      </c>
      <c r="E152" s="24">
        <f>Assumptions!$C$132</f>
        <v>700</v>
      </c>
      <c r="F152" s="32" t="s">
        <v>8</v>
      </c>
      <c r="G152" s="30"/>
      <c r="H152" s="33">
        <f t="shared" ref="H152:H163" si="10">C152*E152</f>
        <v>0</v>
      </c>
      <c r="AJ152" s="98"/>
    </row>
    <row r="153" spans="1:36" ht="11.1" customHeight="1" x14ac:dyDescent="0.25">
      <c r="A153" s="57" t="s">
        <v>9</v>
      </c>
      <c r="B153" s="58" t="s">
        <v>10</v>
      </c>
      <c r="C153" s="31">
        <f>Assumptions!$C$116</f>
        <v>2000</v>
      </c>
      <c r="D153" s="32" t="s">
        <v>7</v>
      </c>
      <c r="E153" s="24">
        <f>Assumptions!$C$133</f>
        <v>1400</v>
      </c>
      <c r="F153" s="32" t="s">
        <v>8</v>
      </c>
      <c r="G153" s="30"/>
      <c r="H153" s="33">
        <f t="shared" si="10"/>
        <v>2800000</v>
      </c>
      <c r="AJ153" s="98"/>
    </row>
    <row r="154" spans="1:36" ht="11.1" customHeight="1" x14ac:dyDescent="0.25">
      <c r="A154" s="57" t="s">
        <v>11</v>
      </c>
      <c r="B154" s="58" t="s">
        <v>12</v>
      </c>
      <c r="C154" s="31"/>
      <c r="D154" s="32" t="s">
        <v>7</v>
      </c>
      <c r="E154" s="24">
        <f>Assumptions!$C$134</f>
        <v>2750</v>
      </c>
      <c r="F154" s="32" t="s">
        <v>8</v>
      </c>
      <c r="G154" s="30"/>
      <c r="H154" s="33">
        <f t="shared" si="10"/>
        <v>0</v>
      </c>
      <c r="AJ154" s="98"/>
    </row>
    <row r="155" spans="1:36" ht="11.1" customHeight="1" x14ac:dyDescent="0.25">
      <c r="A155" s="57" t="s">
        <v>13</v>
      </c>
      <c r="B155" s="58" t="s">
        <v>14</v>
      </c>
      <c r="C155" s="31"/>
      <c r="D155" s="32" t="s">
        <v>7</v>
      </c>
      <c r="E155" s="24">
        <f>Assumptions!$C$135</f>
        <v>1800</v>
      </c>
      <c r="F155" s="32" t="s">
        <v>8</v>
      </c>
      <c r="G155" s="30"/>
      <c r="H155" s="33">
        <f t="shared" si="10"/>
        <v>0</v>
      </c>
      <c r="AJ155" s="98"/>
    </row>
    <row r="156" spans="1:36" ht="11.1" customHeight="1" x14ac:dyDescent="0.25">
      <c r="A156" s="57" t="s">
        <v>15</v>
      </c>
      <c r="B156" s="58" t="s">
        <v>16</v>
      </c>
      <c r="C156" s="24"/>
      <c r="D156" s="32" t="s">
        <v>7</v>
      </c>
      <c r="E156" s="24">
        <f>Assumptions!$C$136</f>
        <v>1291</v>
      </c>
      <c r="F156" s="32" t="s">
        <v>8</v>
      </c>
      <c r="G156" s="30"/>
      <c r="H156" s="33">
        <f t="shared" si="10"/>
        <v>0</v>
      </c>
      <c r="AJ156" s="98"/>
    </row>
    <row r="157" spans="1:36" ht="11.1" customHeight="1" x14ac:dyDescent="0.25">
      <c r="A157" s="59" t="s">
        <v>17</v>
      </c>
      <c r="B157" s="58" t="s">
        <v>18</v>
      </c>
      <c r="C157" s="24"/>
      <c r="D157" s="32" t="s">
        <v>7</v>
      </c>
      <c r="E157" s="24">
        <f>Assumptions!$C$137</f>
        <v>2500</v>
      </c>
      <c r="F157" s="32" t="s">
        <v>8</v>
      </c>
      <c r="G157" s="30"/>
      <c r="H157" s="33">
        <f t="shared" si="10"/>
        <v>0</v>
      </c>
      <c r="AJ157" s="98"/>
    </row>
    <row r="158" spans="1:36" ht="11.1" customHeight="1" x14ac:dyDescent="0.25">
      <c r="A158" s="59" t="s">
        <v>19</v>
      </c>
      <c r="B158" s="58" t="s">
        <v>20</v>
      </c>
      <c r="C158" s="24"/>
      <c r="D158" s="32" t="s">
        <v>7</v>
      </c>
      <c r="E158" s="24">
        <f>Assumptions!$C$138</f>
        <v>1077</v>
      </c>
      <c r="F158" s="32" t="s">
        <v>8</v>
      </c>
      <c r="G158" s="30"/>
      <c r="H158" s="33">
        <f t="shared" si="10"/>
        <v>0</v>
      </c>
      <c r="AJ158" s="98"/>
    </row>
    <row r="159" spans="1:36" ht="11.1" customHeight="1" x14ac:dyDescent="0.25">
      <c r="A159" s="57" t="s">
        <v>21</v>
      </c>
      <c r="B159" s="58" t="s">
        <v>22</v>
      </c>
      <c r="C159" s="40"/>
      <c r="D159" s="32" t="s">
        <v>7</v>
      </c>
      <c r="E159" s="24">
        <f>Assumptions!$C$139</f>
        <v>1350</v>
      </c>
      <c r="F159" s="32" t="s">
        <v>8</v>
      </c>
      <c r="H159" s="33">
        <f t="shared" si="10"/>
        <v>0</v>
      </c>
      <c r="AJ159" s="98"/>
    </row>
    <row r="160" spans="1:36" ht="11.1" customHeight="1" x14ac:dyDescent="0.25">
      <c r="A160" s="57" t="s">
        <v>52</v>
      </c>
      <c r="B160" s="58"/>
      <c r="C160" s="31"/>
      <c r="D160" s="32" t="s">
        <v>25</v>
      </c>
      <c r="E160" s="24">
        <f>Assumptions!$C$140</f>
        <v>400</v>
      </c>
      <c r="F160" s="32" t="s">
        <v>8</v>
      </c>
      <c r="G160" s="30"/>
      <c r="H160" s="33">
        <f t="shared" si="10"/>
        <v>0</v>
      </c>
      <c r="AJ160" s="98"/>
    </row>
    <row r="161" spans="1:36" ht="11.1" customHeight="1" x14ac:dyDescent="0.25">
      <c r="A161" s="57" t="s">
        <v>23</v>
      </c>
      <c r="B161" s="86" t="s">
        <v>24</v>
      </c>
      <c r="C161" s="31"/>
      <c r="D161" s="32" t="s">
        <v>25</v>
      </c>
      <c r="E161" s="24">
        <f>Assumptions!$C$141</f>
        <v>1500</v>
      </c>
      <c r="F161" s="32" t="s">
        <v>8</v>
      </c>
      <c r="G161" s="30"/>
      <c r="H161" s="33">
        <f t="shared" si="10"/>
        <v>0</v>
      </c>
      <c r="AJ161" s="98"/>
    </row>
    <row r="162" spans="1:36" ht="11.1" customHeight="1" x14ac:dyDescent="0.25">
      <c r="A162" s="57" t="s">
        <v>23</v>
      </c>
      <c r="B162" s="86" t="s">
        <v>24</v>
      </c>
      <c r="C162" s="31"/>
      <c r="D162" s="32" t="s">
        <v>25</v>
      </c>
      <c r="E162" s="24">
        <f>Assumptions!$C$142</f>
        <v>700</v>
      </c>
      <c r="F162" s="32" t="s">
        <v>8</v>
      </c>
      <c r="G162" s="30"/>
      <c r="H162" s="33">
        <f t="shared" si="10"/>
        <v>0</v>
      </c>
      <c r="AJ162" s="98"/>
    </row>
    <row r="163" spans="1:36" ht="11.1" customHeight="1" x14ac:dyDescent="0.25">
      <c r="A163" s="57" t="s">
        <v>23</v>
      </c>
      <c r="B163" s="86" t="s">
        <v>24</v>
      </c>
      <c r="C163" s="31"/>
      <c r="D163" s="32" t="s">
        <v>25</v>
      </c>
      <c r="E163" s="24">
        <f>Assumptions!$C$143</f>
        <v>0</v>
      </c>
      <c r="F163" s="32" t="s">
        <v>8</v>
      </c>
      <c r="G163" s="30"/>
      <c r="H163" s="33">
        <f t="shared" si="10"/>
        <v>0</v>
      </c>
      <c r="AJ163" s="98"/>
    </row>
    <row r="164" spans="1:36" ht="11.1" customHeight="1" x14ac:dyDescent="0.25">
      <c r="A164" s="60"/>
      <c r="B164" s="34"/>
      <c r="C164" s="28"/>
      <c r="D164" s="28"/>
      <c r="E164" s="28"/>
      <c r="F164" s="28"/>
      <c r="G164" s="28"/>
      <c r="H164" s="35"/>
      <c r="AJ164" s="98"/>
    </row>
    <row r="165" spans="1:36" ht="11.1" customHeight="1" x14ac:dyDescent="0.25">
      <c r="A165" s="61" t="s">
        <v>4</v>
      </c>
      <c r="B165" s="28"/>
      <c r="C165" s="28"/>
      <c r="D165" s="28"/>
      <c r="E165" s="28"/>
      <c r="F165" s="28"/>
      <c r="G165" s="28"/>
      <c r="H165" s="38">
        <f>SUM(H152:H164)</f>
        <v>2800000</v>
      </c>
      <c r="AJ165" s="102"/>
    </row>
    <row r="166" spans="1:36" ht="11.1" customHeight="1" x14ac:dyDescent="0.25">
      <c r="A166" s="62"/>
      <c r="B166" s="32"/>
      <c r="C166" s="63"/>
      <c r="D166" s="32"/>
      <c r="E166" s="30"/>
      <c r="F166" s="32"/>
      <c r="G166" s="30"/>
      <c r="H166" s="64"/>
      <c r="AJ166" s="98"/>
    </row>
    <row r="167" spans="1:36" ht="11.1" customHeight="1" x14ac:dyDescent="0.25">
      <c r="A167" s="61" t="s">
        <v>26</v>
      </c>
      <c r="B167" s="28"/>
      <c r="C167" s="28"/>
      <c r="D167" s="28"/>
      <c r="E167" s="28"/>
      <c r="F167" s="28"/>
      <c r="G167" s="28"/>
      <c r="H167" s="37"/>
      <c r="AJ167" s="98"/>
    </row>
    <row r="168" spans="1:36" ht="11.1" customHeight="1" x14ac:dyDescent="0.25">
      <c r="A168" s="65" t="s">
        <v>27</v>
      </c>
      <c r="B168" s="66" t="s">
        <v>28</v>
      </c>
      <c r="C168" s="63"/>
      <c r="D168" s="32"/>
      <c r="E168" s="30"/>
      <c r="F168" s="32"/>
      <c r="G168" s="30"/>
      <c r="H168" s="64"/>
      <c r="AJ168" s="98"/>
    </row>
    <row r="169" spans="1:36" ht="11.1" customHeight="1" x14ac:dyDescent="0.25">
      <c r="A169" s="57" t="s">
        <v>5</v>
      </c>
      <c r="B169" s="67">
        <f>Assumptions!$D$115</f>
        <v>2</v>
      </c>
      <c r="C169" s="31">
        <f>C152*B169</f>
        <v>0</v>
      </c>
      <c r="D169" s="32" t="s">
        <v>7</v>
      </c>
      <c r="E169" s="24"/>
      <c r="F169" s="32" t="s">
        <v>8</v>
      </c>
      <c r="G169" s="30"/>
      <c r="H169" s="33"/>
      <c r="AJ169" s="98"/>
    </row>
    <row r="170" spans="1:36" ht="11.1" customHeight="1" x14ac:dyDescent="0.25">
      <c r="A170" s="57" t="s">
        <v>9</v>
      </c>
      <c r="B170" s="67">
        <f>Assumptions!$D$116</f>
        <v>2</v>
      </c>
      <c r="C170" s="31">
        <f t="shared" ref="C170:C180" si="11">C153*B170</f>
        <v>4000</v>
      </c>
      <c r="D170" s="32" t="s">
        <v>7</v>
      </c>
      <c r="E170" s="24"/>
      <c r="F170" s="32" t="s">
        <v>8</v>
      </c>
      <c r="G170" s="30"/>
      <c r="H170" s="33"/>
      <c r="AJ170" s="98"/>
    </row>
    <row r="171" spans="1:36" ht="11.1" customHeight="1" x14ac:dyDescent="0.25">
      <c r="A171" s="57" t="s">
        <v>11</v>
      </c>
      <c r="B171" s="67">
        <f>Assumptions!$D$117</f>
        <v>3</v>
      </c>
      <c r="C171" s="31">
        <f t="shared" si="11"/>
        <v>0</v>
      </c>
      <c r="D171" s="32" t="s">
        <v>7</v>
      </c>
      <c r="E171" s="24"/>
      <c r="F171" s="32" t="s">
        <v>8</v>
      </c>
      <c r="G171" s="30"/>
      <c r="H171" s="33"/>
      <c r="AJ171" s="98"/>
    </row>
    <row r="172" spans="1:36" ht="11.1" customHeight="1" x14ac:dyDescent="0.25">
      <c r="A172" s="57" t="s">
        <v>13</v>
      </c>
      <c r="B172" s="67">
        <f>Assumptions!$D$118</f>
        <v>1.5</v>
      </c>
      <c r="C172" s="31">
        <f t="shared" si="11"/>
        <v>0</v>
      </c>
      <c r="D172" s="32" t="s">
        <v>7</v>
      </c>
      <c r="E172" s="24"/>
      <c r="F172" s="32" t="s">
        <v>8</v>
      </c>
      <c r="G172" s="30"/>
      <c r="H172" s="33"/>
      <c r="AJ172" s="98"/>
    </row>
    <row r="173" spans="1:36" ht="11.1" customHeight="1" x14ac:dyDescent="0.25">
      <c r="A173" s="57" t="s">
        <v>15</v>
      </c>
      <c r="B173" s="67">
        <f>Assumptions!$D$119</f>
        <v>1.5</v>
      </c>
      <c r="C173" s="31">
        <f t="shared" si="11"/>
        <v>0</v>
      </c>
      <c r="D173" s="32" t="s">
        <v>7</v>
      </c>
      <c r="E173" s="24"/>
      <c r="F173" s="32" t="s">
        <v>8</v>
      </c>
      <c r="G173" s="30"/>
      <c r="H173" s="33"/>
      <c r="AJ173" s="98"/>
    </row>
    <row r="174" spans="1:36" ht="11.1" customHeight="1" x14ac:dyDescent="0.25">
      <c r="A174" s="59" t="s">
        <v>17</v>
      </c>
      <c r="B174" s="67">
        <f>Assumptions!$D$120</f>
        <v>2</v>
      </c>
      <c r="C174" s="31">
        <f t="shared" si="11"/>
        <v>0</v>
      </c>
      <c r="D174" s="32" t="s">
        <v>7</v>
      </c>
      <c r="E174" s="24"/>
      <c r="F174" s="32" t="s">
        <v>8</v>
      </c>
      <c r="G174" s="30"/>
      <c r="H174" s="33"/>
      <c r="AJ174" s="98"/>
    </row>
    <row r="175" spans="1:36" ht="11.1" customHeight="1" x14ac:dyDescent="0.25">
      <c r="A175" s="59" t="s">
        <v>19</v>
      </c>
      <c r="B175" s="67">
        <f>Assumptions!$D$121</f>
        <v>1.5</v>
      </c>
      <c r="C175" s="31">
        <f t="shared" si="11"/>
        <v>0</v>
      </c>
      <c r="D175" s="32" t="s">
        <v>7</v>
      </c>
      <c r="E175" s="24"/>
      <c r="F175" s="32" t="s">
        <v>8</v>
      </c>
      <c r="G175" s="30"/>
      <c r="H175" s="33"/>
      <c r="AJ175" s="98"/>
    </row>
    <row r="176" spans="1:36" ht="11.1" customHeight="1" x14ac:dyDescent="0.25">
      <c r="A176" s="57" t="s">
        <v>21</v>
      </c>
      <c r="B176" s="67">
        <f>Assumptions!$D$122</f>
        <v>3</v>
      </c>
      <c r="C176" s="31">
        <f t="shared" si="11"/>
        <v>0</v>
      </c>
      <c r="D176" s="32" t="s">
        <v>7</v>
      </c>
      <c r="E176" s="24"/>
      <c r="F176" s="32" t="s">
        <v>8</v>
      </c>
      <c r="H176" s="33"/>
      <c r="AJ176" s="98"/>
    </row>
    <row r="177" spans="1:36" ht="11.1" customHeight="1" x14ac:dyDescent="0.25">
      <c r="A177" s="68" t="s">
        <v>52</v>
      </c>
      <c r="B177" s="67">
        <f>Assumptions!$D$123</f>
        <v>2</v>
      </c>
      <c r="C177" s="31">
        <f t="shared" si="11"/>
        <v>0</v>
      </c>
      <c r="D177" s="32" t="s">
        <v>25</v>
      </c>
      <c r="E177" s="24"/>
      <c r="F177" s="32" t="s">
        <v>8</v>
      </c>
      <c r="G177" s="30"/>
      <c r="H177" s="33"/>
      <c r="AJ177" s="98"/>
    </row>
    <row r="178" spans="1:36" ht="11.1" customHeight="1" x14ac:dyDescent="0.25">
      <c r="A178" s="68" t="str">
        <f>B161</f>
        <v>Blank</v>
      </c>
      <c r="B178" s="67">
        <f>Assumptions!$D$124</f>
        <v>2</v>
      </c>
      <c r="C178" s="31">
        <f t="shared" si="11"/>
        <v>0</v>
      </c>
      <c r="D178" s="32" t="s">
        <v>25</v>
      </c>
      <c r="E178" s="24"/>
      <c r="F178" s="32" t="s">
        <v>8</v>
      </c>
      <c r="G178" s="30"/>
      <c r="H178" s="33"/>
      <c r="AJ178" s="98"/>
    </row>
    <row r="179" spans="1:36" ht="11.1" customHeight="1" x14ac:dyDescent="0.25">
      <c r="A179" s="68" t="str">
        <f>B162</f>
        <v>Blank</v>
      </c>
      <c r="B179" s="67">
        <f>Assumptions!$D$125</f>
        <v>2</v>
      </c>
      <c r="C179" s="31">
        <f t="shared" si="11"/>
        <v>0</v>
      </c>
      <c r="D179" s="32" t="s">
        <v>25</v>
      </c>
      <c r="E179" s="24"/>
      <c r="F179" s="32" t="s">
        <v>8</v>
      </c>
      <c r="G179" s="30"/>
      <c r="H179" s="33"/>
      <c r="AJ179" s="98"/>
    </row>
    <row r="180" spans="1:36" ht="11.1" customHeight="1" x14ac:dyDescent="0.25">
      <c r="A180" s="68" t="str">
        <f>B163</f>
        <v>Blank</v>
      </c>
      <c r="B180" s="67">
        <f>Assumptions!$D$126</f>
        <v>0</v>
      </c>
      <c r="C180" s="31">
        <f t="shared" si="11"/>
        <v>0</v>
      </c>
      <c r="D180" s="32" t="s">
        <v>25</v>
      </c>
      <c r="E180" s="24"/>
      <c r="F180" s="32" t="s">
        <v>8</v>
      </c>
      <c r="G180" s="30"/>
      <c r="H180" s="33"/>
      <c r="AJ180" s="98"/>
    </row>
    <row r="181" spans="1:36" ht="11.1" customHeight="1" x14ac:dyDescent="0.25">
      <c r="A181" s="61" t="s">
        <v>29</v>
      </c>
      <c r="B181" s="34"/>
      <c r="C181" s="69"/>
      <c r="D181" s="34"/>
      <c r="E181" s="28" t="s">
        <v>126</v>
      </c>
      <c r="F181" s="34"/>
      <c r="G181" s="39">
        <f>IF(SUM(H169:H180)&lt;250000,1%,IF(SUM(H169:H180)&lt;500000,3%,IF(SUM(H169:H180)&gt;500000,4%)))</f>
        <v>0.01</v>
      </c>
      <c r="H181" s="70">
        <f>SUM(H169:H180)*G181</f>
        <v>0</v>
      </c>
      <c r="AJ181" s="98"/>
    </row>
    <row r="182" spans="1:36" ht="11.1" customHeight="1" x14ac:dyDescent="0.25">
      <c r="A182" s="65"/>
      <c r="B182" s="66" t="s">
        <v>30</v>
      </c>
      <c r="C182" s="63"/>
      <c r="D182" s="32"/>
      <c r="E182" s="30"/>
      <c r="F182" s="32"/>
      <c r="G182" s="30"/>
      <c r="H182" s="64"/>
      <c r="AJ182" s="98"/>
    </row>
    <row r="183" spans="1:36" ht="11.1" customHeight="1" x14ac:dyDescent="0.25">
      <c r="A183" s="57" t="s">
        <v>5</v>
      </c>
      <c r="B183" s="71">
        <f>Assumptions!$E$115</f>
        <v>1</v>
      </c>
      <c r="C183" s="31">
        <f>C152*B183</f>
        <v>0</v>
      </c>
      <c r="D183" s="32" t="s">
        <v>7</v>
      </c>
      <c r="E183" s="24">
        <f>Assumptions!$F$115</f>
        <v>782</v>
      </c>
      <c r="F183" s="32" t="s">
        <v>8</v>
      </c>
      <c r="G183" s="30"/>
      <c r="H183" s="33">
        <f>C183*E183</f>
        <v>0</v>
      </c>
      <c r="AJ183" s="98"/>
    </row>
    <row r="184" spans="1:36" ht="11.1" customHeight="1" x14ac:dyDescent="0.25">
      <c r="A184" s="57" t="s">
        <v>9</v>
      </c>
      <c r="B184" s="71">
        <f>Assumptions!$E$116</f>
        <v>1.2</v>
      </c>
      <c r="C184" s="31">
        <f t="shared" ref="C184:C193" si="12">C153*B184</f>
        <v>2400</v>
      </c>
      <c r="D184" s="32" t="s">
        <v>7</v>
      </c>
      <c r="E184" s="24">
        <f>Assumptions!F116</f>
        <v>1624</v>
      </c>
      <c r="F184" s="32" t="s">
        <v>8</v>
      </c>
      <c r="G184" s="30"/>
      <c r="H184" s="33">
        <f t="shared" ref="H184:H194" si="13">C184*E184</f>
        <v>3897600</v>
      </c>
      <c r="AJ184" s="98"/>
    </row>
    <row r="185" spans="1:36" ht="11.1" customHeight="1" x14ac:dyDescent="0.25">
      <c r="A185" s="57" t="s">
        <v>11</v>
      </c>
      <c r="B185" s="71">
        <f>Assumptions!$E$117</f>
        <v>1</v>
      </c>
      <c r="C185" s="31">
        <f t="shared" si="12"/>
        <v>0</v>
      </c>
      <c r="D185" s="32" t="s">
        <v>7</v>
      </c>
      <c r="E185" s="24">
        <f>Assumptions!$F$117</f>
        <v>1169</v>
      </c>
      <c r="F185" s="32" t="s">
        <v>8</v>
      </c>
      <c r="G185" s="30"/>
      <c r="H185" s="33">
        <f t="shared" si="13"/>
        <v>0</v>
      </c>
      <c r="AJ185" s="98"/>
    </row>
    <row r="186" spans="1:36" ht="11.1" customHeight="1" x14ac:dyDescent="0.25">
      <c r="A186" s="57" t="s">
        <v>13</v>
      </c>
      <c r="B186" s="71">
        <f>Assumptions!$E$118</f>
        <v>1</v>
      </c>
      <c r="C186" s="31">
        <f t="shared" si="12"/>
        <v>0</v>
      </c>
      <c r="D186" s="32" t="s">
        <v>7</v>
      </c>
      <c r="E186" s="24">
        <f>Assumptions!$F$118</f>
        <v>1028</v>
      </c>
      <c r="F186" s="32" t="s">
        <v>8</v>
      </c>
      <c r="G186" s="30"/>
      <c r="H186" s="33">
        <f t="shared" si="13"/>
        <v>0</v>
      </c>
      <c r="AJ186" s="98"/>
    </row>
    <row r="187" spans="1:36" ht="11.1" customHeight="1" x14ac:dyDescent="0.25">
      <c r="A187" s="57" t="s">
        <v>15</v>
      </c>
      <c r="B187" s="71">
        <f>Assumptions!$E$119</f>
        <v>1.2</v>
      </c>
      <c r="C187" s="31">
        <f t="shared" si="12"/>
        <v>0</v>
      </c>
      <c r="D187" s="32" t="s">
        <v>7</v>
      </c>
      <c r="E187" s="24">
        <f>Assumptions!$F$119</f>
        <v>1415</v>
      </c>
      <c r="F187" s="32" t="s">
        <v>8</v>
      </c>
      <c r="G187" s="30"/>
      <c r="H187" s="33">
        <f t="shared" si="13"/>
        <v>0</v>
      </c>
      <c r="AJ187" s="98"/>
    </row>
    <row r="188" spans="1:36" ht="11.1" customHeight="1" x14ac:dyDescent="0.25">
      <c r="A188" s="59" t="s">
        <v>17</v>
      </c>
      <c r="B188" s="71">
        <f>Assumptions!$E$120</f>
        <v>1.2</v>
      </c>
      <c r="C188" s="31">
        <f t="shared" si="12"/>
        <v>0</v>
      </c>
      <c r="D188" s="32" t="s">
        <v>7</v>
      </c>
      <c r="E188" s="24">
        <f>Assumptions!$F$120</f>
        <v>1597</v>
      </c>
      <c r="F188" s="32" t="s">
        <v>8</v>
      </c>
      <c r="G188" s="30"/>
      <c r="H188" s="33">
        <f t="shared" si="13"/>
        <v>0</v>
      </c>
      <c r="AJ188" s="98"/>
    </row>
    <row r="189" spans="1:36" ht="11.1" customHeight="1" x14ac:dyDescent="0.25">
      <c r="A189" s="59" t="s">
        <v>19</v>
      </c>
      <c r="B189" s="71">
        <f>Assumptions!$E$121</f>
        <v>1</v>
      </c>
      <c r="C189" s="31">
        <f t="shared" si="12"/>
        <v>0</v>
      </c>
      <c r="D189" s="32" t="s">
        <v>7</v>
      </c>
      <c r="E189" s="24">
        <f>Assumptions!$F$121</f>
        <v>2758</v>
      </c>
      <c r="F189" s="32" t="s">
        <v>8</v>
      </c>
      <c r="G189" s="30"/>
      <c r="H189" s="33">
        <f t="shared" si="13"/>
        <v>0</v>
      </c>
      <c r="AJ189" s="98"/>
    </row>
    <row r="190" spans="1:36" ht="11.1" customHeight="1" x14ac:dyDescent="0.25">
      <c r="A190" s="57" t="s">
        <v>21</v>
      </c>
      <c r="B190" s="71">
        <f>Assumptions!$E$122</f>
        <v>1</v>
      </c>
      <c r="C190" s="31">
        <f t="shared" si="12"/>
        <v>0</v>
      </c>
      <c r="D190" s="32" t="s">
        <v>7</v>
      </c>
      <c r="E190" s="24">
        <f>Assumptions!$F$122</f>
        <v>1110</v>
      </c>
      <c r="F190" s="32" t="s">
        <v>8</v>
      </c>
      <c r="H190" s="33">
        <f t="shared" si="13"/>
        <v>0</v>
      </c>
      <c r="AJ190" s="98"/>
    </row>
    <row r="191" spans="1:36" ht="11.1" customHeight="1" x14ac:dyDescent="0.25">
      <c r="A191" s="59" t="s">
        <v>52</v>
      </c>
      <c r="B191" s="71">
        <f>Assumptions!$E$123</f>
        <v>1</v>
      </c>
      <c r="C191" s="31">
        <f t="shared" si="12"/>
        <v>0</v>
      </c>
      <c r="D191" s="32" t="s">
        <v>25</v>
      </c>
      <c r="E191" s="24">
        <f>Assumptions!$F$123</f>
        <v>830</v>
      </c>
      <c r="F191" s="32" t="s">
        <v>8</v>
      </c>
      <c r="G191" s="30"/>
      <c r="H191" s="33">
        <f t="shared" si="13"/>
        <v>0</v>
      </c>
      <c r="AJ191" s="98"/>
    </row>
    <row r="192" spans="1:36" ht="11.1" customHeight="1" x14ac:dyDescent="0.25">
      <c r="A192" s="59" t="str">
        <f>B161</f>
        <v>Blank</v>
      </c>
      <c r="B192" s="71">
        <f>Assumptions!$E$124</f>
        <v>1</v>
      </c>
      <c r="C192" s="31">
        <f t="shared" si="12"/>
        <v>0</v>
      </c>
      <c r="D192" s="32" t="s">
        <v>25</v>
      </c>
      <c r="E192" s="24"/>
      <c r="F192" s="32" t="s">
        <v>8</v>
      </c>
      <c r="G192" s="30"/>
      <c r="H192" s="33">
        <f t="shared" si="13"/>
        <v>0</v>
      </c>
      <c r="AJ192" s="98"/>
    </row>
    <row r="193" spans="1:36" ht="11.1" customHeight="1" x14ac:dyDescent="0.25">
      <c r="A193" s="59" t="str">
        <f>B162</f>
        <v>Blank</v>
      </c>
      <c r="B193" s="71">
        <f>Assumptions!$E$125</f>
        <v>1</v>
      </c>
      <c r="C193" s="31">
        <f t="shared" si="12"/>
        <v>0</v>
      </c>
      <c r="D193" s="32" t="s">
        <v>25</v>
      </c>
      <c r="E193" s="24"/>
      <c r="F193" s="32" t="s">
        <v>8</v>
      </c>
      <c r="G193" s="30"/>
      <c r="H193" s="33">
        <f t="shared" si="13"/>
        <v>0</v>
      </c>
      <c r="AJ193" s="98"/>
    </row>
    <row r="194" spans="1:36" ht="11.1" customHeight="1" x14ac:dyDescent="0.25">
      <c r="A194" s="59" t="str">
        <f>B163</f>
        <v>Blank</v>
      </c>
      <c r="B194" s="71">
        <f>Assumptions!$E$126</f>
        <v>0</v>
      </c>
      <c r="C194" s="31">
        <f>C163*B194</f>
        <v>0</v>
      </c>
      <c r="D194" s="32" t="s">
        <v>25</v>
      </c>
      <c r="E194" s="24"/>
      <c r="F194" s="32" t="s">
        <v>8</v>
      </c>
      <c r="G194" s="30"/>
      <c r="H194" s="33">
        <f t="shared" si="13"/>
        <v>0</v>
      </c>
      <c r="AJ194" s="98"/>
    </row>
    <row r="195" spans="1:36" ht="11.1" customHeight="1" x14ac:dyDescent="0.25">
      <c r="A195" s="72"/>
      <c r="B195" s="72"/>
      <c r="C195" s="72"/>
      <c r="D195" s="34"/>
      <c r="E195" s="28"/>
      <c r="F195" s="34"/>
      <c r="G195" s="247"/>
      <c r="H195" s="70"/>
      <c r="AJ195" s="1"/>
    </row>
    <row r="196" spans="1:36" ht="11.1" customHeight="1" x14ac:dyDescent="0.25">
      <c r="A196" s="59" t="s">
        <v>31</v>
      </c>
      <c r="B196" s="10"/>
      <c r="E196" s="73">
        <f>Assumptions!$E$147</f>
        <v>0</v>
      </c>
      <c r="F196" s="32" t="s">
        <v>32</v>
      </c>
      <c r="H196" s="33">
        <f>SUM(C183:C194)*E196</f>
        <v>0</v>
      </c>
      <c r="AJ196" s="98"/>
    </row>
    <row r="197" spans="1:36" ht="11.1" customHeight="1" x14ac:dyDescent="0.25">
      <c r="A197" s="59" t="s">
        <v>33</v>
      </c>
      <c r="B197" s="23"/>
      <c r="C197" s="30"/>
      <c r="D197" s="30"/>
      <c r="E197" s="85">
        <f>Assumptions!$E$148</f>
        <v>0.08</v>
      </c>
      <c r="F197" s="32" t="s">
        <v>34</v>
      </c>
      <c r="G197" s="30"/>
      <c r="H197" s="33">
        <f>SUM(H183:H194)*E197</f>
        <v>311808</v>
      </c>
      <c r="AJ197" s="98"/>
    </row>
    <row r="198" spans="1:36" ht="11.1" customHeight="1" x14ac:dyDescent="0.25">
      <c r="A198" s="59" t="s">
        <v>35</v>
      </c>
      <c r="B198" s="23"/>
      <c r="C198" s="30"/>
      <c r="D198" s="30"/>
      <c r="E198" s="85">
        <f>Assumptions!$E$149</f>
        <v>5.0000000000000001E-3</v>
      </c>
      <c r="F198" s="32" t="s">
        <v>36</v>
      </c>
      <c r="G198" s="30"/>
      <c r="H198" s="33">
        <f>H165*E198</f>
        <v>14000</v>
      </c>
      <c r="AJ198" s="98"/>
    </row>
    <row r="199" spans="1:36" ht="11.1" customHeight="1" x14ac:dyDescent="0.25">
      <c r="A199" s="59" t="s">
        <v>37</v>
      </c>
      <c r="B199" s="23"/>
      <c r="C199" s="30"/>
      <c r="D199" s="30"/>
      <c r="E199" s="85">
        <f>Assumptions!$E$150</f>
        <v>6.0000000000000001E-3</v>
      </c>
      <c r="F199" s="32" t="s">
        <v>34</v>
      </c>
      <c r="G199" s="30"/>
      <c r="H199" s="33">
        <f>SUM(H183:H194)*E199</f>
        <v>23385.600000000002</v>
      </c>
      <c r="AJ199" s="98"/>
    </row>
    <row r="200" spans="1:36" ht="11.1" customHeight="1" x14ac:dyDescent="0.25">
      <c r="A200" s="59" t="s">
        <v>38</v>
      </c>
      <c r="B200" s="23"/>
      <c r="C200" s="30"/>
      <c r="D200" s="30"/>
      <c r="E200" s="85">
        <f>Assumptions!$E$151</f>
        <v>0.01</v>
      </c>
      <c r="F200" s="32" t="s">
        <v>36</v>
      </c>
      <c r="G200" s="30"/>
      <c r="H200" s="33">
        <f>SUM(H152:H157)*E200+H159*E200</f>
        <v>28000</v>
      </c>
      <c r="AJ200" s="98"/>
    </row>
    <row r="201" spans="1:36" ht="11.1" customHeight="1" x14ac:dyDescent="0.25">
      <c r="A201" s="59" t="s">
        <v>39</v>
      </c>
      <c r="B201" s="23"/>
      <c r="C201" s="41"/>
      <c r="D201" s="30"/>
      <c r="E201" s="85">
        <f>Assumptions!$E$152</f>
        <v>0.05</v>
      </c>
      <c r="F201" s="32" t="s">
        <v>34</v>
      </c>
      <c r="G201" s="30"/>
      <c r="H201" s="33">
        <f>SUM(H183:H194)*E201</f>
        <v>194880</v>
      </c>
      <c r="AJ201" s="98"/>
    </row>
    <row r="202" spans="1:36" ht="11.1" customHeight="1" x14ac:dyDescent="0.25">
      <c r="A202" s="59" t="s">
        <v>40</v>
      </c>
      <c r="B202" s="10"/>
      <c r="E202" s="40"/>
      <c r="F202" s="32" t="s">
        <v>133</v>
      </c>
      <c r="H202" s="36">
        <f>C153*E202</f>
        <v>0</v>
      </c>
      <c r="AJ202" s="98"/>
    </row>
    <row r="203" spans="1:36" ht="11.1" customHeight="1" x14ac:dyDescent="0.25">
      <c r="A203" s="59" t="s">
        <v>42</v>
      </c>
      <c r="B203" s="23"/>
      <c r="C203" s="39">
        <f>Assumptions!$C$154</f>
        <v>0.05</v>
      </c>
      <c r="D203" s="31">
        <f>Assumptions!$D$154</f>
        <v>12</v>
      </c>
      <c r="E203" s="74" t="s">
        <v>43</v>
      </c>
      <c r="F203" s="24">
        <f>Assumptions!$G$154</f>
        <v>3</v>
      </c>
      <c r="G203" s="74" t="s">
        <v>88</v>
      </c>
      <c r="H203" s="33">
        <f>(((SUM(H169:H181)*POWER((1+C203/12),((D203+F203)/12)*12))-SUM(H169:H181))   +     ((((SUM(H183:H202)*POWER((1+C203/12),((D203+F203)/12)*12))-SUM(H183:H202))*0.5)))</f>
        <v>143825.70611009421</v>
      </c>
      <c r="AJ203" s="98"/>
    </row>
    <row r="204" spans="1:36" ht="11.1" customHeight="1" x14ac:dyDescent="0.25">
      <c r="A204" s="59" t="s">
        <v>44</v>
      </c>
      <c r="B204" s="23"/>
      <c r="C204" s="39">
        <f>Assumptions!$C$155</f>
        <v>0.01</v>
      </c>
      <c r="D204" s="32" t="s">
        <v>45</v>
      </c>
      <c r="E204" s="30"/>
      <c r="F204" s="30"/>
      <c r="G204" s="30"/>
      <c r="H204" s="33">
        <f>SUM(H169:H202)*C204</f>
        <v>44696.735999999997</v>
      </c>
      <c r="AJ204" s="98"/>
    </row>
    <row r="205" spans="1:36" ht="11.1" customHeight="1" x14ac:dyDescent="0.25">
      <c r="A205" s="59" t="s">
        <v>46</v>
      </c>
      <c r="B205" s="23"/>
      <c r="C205" s="30"/>
      <c r="D205" s="39">
        <f>Assumptions!$D$156</f>
        <v>0.17499999999999999</v>
      </c>
      <c r="E205" s="32" t="s">
        <v>47</v>
      </c>
      <c r="F205" s="30"/>
      <c r="G205" s="30"/>
      <c r="H205" s="33">
        <f>H165*D205</f>
        <v>489999.99999999994</v>
      </c>
      <c r="AJ205" s="98"/>
    </row>
    <row r="206" spans="1:36" ht="11.1" customHeight="1" x14ac:dyDescent="0.25">
      <c r="A206" s="61" t="s">
        <v>48</v>
      </c>
      <c r="B206" s="28"/>
      <c r="C206" s="28"/>
      <c r="D206" s="28"/>
      <c r="E206" s="28"/>
      <c r="F206" s="28"/>
      <c r="G206" s="28"/>
      <c r="H206" s="38">
        <f>SUM(H169:H205)</f>
        <v>5148196.0421100929</v>
      </c>
      <c r="AJ206" s="102"/>
    </row>
    <row r="207" spans="1:36" ht="11.1" customHeight="1" x14ac:dyDescent="0.25">
      <c r="A207" s="75"/>
      <c r="B207" s="30"/>
      <c r="C207" s="30"/>
      <c r="D207" s="30"/>
      <c r="E207" s="30"/>
      <c r="F207" s="30"/>
      <c r="G207" s="30"/>
      <c r="H207" s="76"/>
    </row>
    <row r="208" spans="1:36" ht="11.1" customHeight="1" x14ac:dyDescent="0.25">
      <c r="A208" s="77" t="s">
        <v>154</v>
      </c>
      <c r="B208" s="42"/>
      <c r="C208" s="42"/>
      <c r="D208" s="42"/>
      <c r="E208" s="42"/>
      <c r="F208" s="42"/>
      <c r="G208" s="42"/>
      <c r="H208" s="43">
        <f>H165-H206</f>
        <v>-2348196.0421100929</v>
      </c>
      <c r="AJ208" s="107"/>
    </row>
    <row r="209" spans="1:36" ht="11.1" customHeight="1" x14ac:dyDescent="0.25">
      <c r="A209" s="77" t="s">
        <v>155</v>
      </c>
      <c r="B209" s="42"/>
      <c r="C209" s="42"/>
      <c r="D209" s="42"/>
      <c r="E209" s="42"/>
      <c r="F209" s="42"/>
      <c r="G209" s="42"/>
      <c r="H209" s="78">
        <f>H208*(10000/C170)</f>
        <v>-5870490.1052752323</v>
      </c>
      <c r="AJ209" s="107"/>
    </row>
    <row r="210" spans="1:36" ht="11.1" customHeight="1" x14ac:dyDescent="0.25"/>
    <row r="211" spans="1:36" ht="11.1" customHeight="1" x14ac:dyDescent="0.25"/>
    <row r="212" spans="1:36" ht="11.1" customHeight="1" x14ac:dyDescent="0.25"/>
    <row r="213" spans="1:36" ht="11.1" customHeight="1" x14ac:dyDescent="0.25"/>
    <row r="214" spans="1:36" ht="11.1" customHeight="1" x14ac:dyDescent="0.25"/>
    <row r="215" spans="1:36" ht="11.1" customHeight="1" x14ac:dyDescent="0.25"/>
    <row r="216" spans="1:36" ht="11.1" customHeight="1" x14ac:dyDescent="0.25"/>
    <row r="217" spans="1:36" ht="11.1" customHeight="1" x14ac:dyDescent="0.25"/>
    <row r="218" spans="1:36" ht="11.1" customHeight="1" x14ac:dyDescent="0.25"/>
    <row r="219" spans="1:36" ht="11.1" customHeight="1" x14ac:dyDescent="0.25"/>
    <row r="220" spans="1:36" ht="11.1" customHeight="1" x14ac:dyDescent="0.25"/>
    <row r="221" spans="1:36" ht="11.1" customHeight="1" x14ac:dyDescent="0.25"/>
    <row r="222" spans="1:36" ht="11.1" customHeight="1" x14ac:dyDescent="0.25"/>
    <row r="223" spans="1:36" ht="11.1" customHeight="1" x14ac:dyDescent="0.25"/>
    <row r="224" spans="1:36" ht="11.1" customHeight="1" x14ac:dyDescent="0.25"/>
    <row r="225" ht="11.1" customHeight="1" x14ac:dyDescent="0.25"/>
    <row r="226" ht="11.1" customHeight="1" x14ac:dyDescent="0.25"/>
    <row r="227" ht="11.1" customHeight="1" x14ac:dyDescent="0.25"/>
    <row r="228" ht="11.1" customHeight="1" x14ac:dyDescent="0.25"/>
    <row r="229" ht="11.1" customHeight="1" x14ac:dyDescent="0.25"/>
    <row r="230" ht="11.1" customHeight="1" x14ac:dyDescent="0.25"/>
    <row r="231" ht="11.1" customHeight="1" x14ac:dyDescent="0.25"/>
    <row r="232" ht="11.1" customHeight="1" x14ac:dyDescent="0.25"/>
    <row r="233" ht="11.1" customHeight="1" x14ac:dyDescent="0.25"/>
    <row r="234" ht="11.1" customHeight="1" x14ac:dyDescent="0.25"/>
    <row r="235" ht="11.1" customHeight="1" x14ac:dyDescent="0.25"/>
    <row r="236" ht="11.1" customHeight="1" x14ac:dyDescent="0.25"/>
    <row r="237" ht="11.1" customHeight="1" x14ac:dyDescent="0.25"/>
    <row r="238" ht="11.1" customHeight="1" x14ac:dyDescent="0.25"/>
    <row r="239" ht="11.1" customHeight="1" x14ac:dyDescent="0.25"/>
    <row r="240" ht="11.1" customHeight="1" x14ac:dyDescent="0.25"/>
    <row r="241" ht="11.1" customHeight="1" x14ac:dyDescent="0.25"/>
    <row r="242" ht="11.1" customHeight="1" x14ac:dyDescent="0.25"/>
    <row r="243" ht="11.1" customHeight="1" x14ac:dyDescent="0.25"/>
    <row r="244" ht="11.1" customHeight="1" x14ac:dyDescent="0.25"/>
    <row r="245" ht="11.1" customHeight="1" x14ac:dyDescent="0.25"/>
    <row r="246" ht="11.1" customHeight="1" x14ac:dyDescent="0.25"/>
    <row r="247" ht="11.1" customHeight="1" x14ac:dyDescent="0.25"/>
    <row r="248" ht="11.1" customHeight="1" x14ac:dyDescent="0.25"/>
    <row r="249" ht="11.1" customHeight="1" x14ac:dyDescent="0.25"/>
    <row r="250" ht="11.1" customHeight="1" x14ac:dyDescent="0.25"/>
    <row r="251" ht="11.1" customHeight="1" x14ac:dyDescent="0.25"/>
    <row r="252" ht="11.1" customHeight="1" x14ac:dyDescent="0.25"/>
    <row r="253" ht="11.1" customHeight="1" x14ac:dyDescent="0.25"/>
    <row r="254" ht="11.1" customHeight="1" x14ac:dyDescent="0.25"/>
    <row r="255" ht="11.1" customHeight="1" x14ac:dyDescent="0.25"/>
    <row r="256" ht="11.1" customHeight="1" x14ac:dyDescent="0.25"/>
    <row r="257" ht="11.1" customHeight="1" x14ac:dyDescent="0.25"/>
    <row r="258" ht="11.1" customHeight="1" x14ac:dyDescent="0.25"/>
    <row r="259" ht="11.1" customHeight="1" x14ac:dyDescent="0.25"/>
    <row r="260" ht="11.1" customHeight="1" x14ac:dyDescent="0.25"/>
    <row r="261" ht="11.1" customHeight="1" x14ac:dyDescent="0.25"/>
    <row r="262" ht="11.1" customHeight="1" x14ac:dyDescent="0.25"/>
    <row r="263" ht="11.1" customHeight="1" x14ac:dyDescent="0.25"/>
    <row r="264" ht="11.1" customHeight="1" x14ac:dyDescent="0.25"/>
    <row r="265" ht="11.1" customHeight="1" x14ac:dyDescent="0.25"/>
    <row r="266" ht="11.1" customHeight="1" x14ac:dyDescent="0.25"/>
    <row r="267" ht="11.1" customHeight="1" x14ac:dyDescent="0.25"/>
    <row r="268" ht="11.1" customHeight="1" x14ac:dyDescent="0.25"/>
    <row r="269" ht="11.1" customHeight="1" x14ac:dyDescent="0.25"/>
    <row r="270" ht="11.1" customHeight="1" x14ac:dyDescent="0.25"/>
    <row r="271" ht="11.1" customHeight="1" x14ac:dyDescent="0.25"/>
    <row r="272" ht="11.1" customHeight="1" x14ac:dyDescent="0.25"/>
    <row r="273" ht="11.1" customHeight="1" x14ac:dyDescent="0.25"/>
    <row r="274" ht="11.1" customHeight="1" x14ac:dyDescent="0.25"/>
    <row r="275" ht="11.1" customHeight="1" x14ac:dyDescent="0.25"/>
    <row r="276" ht="11.1" customHeight="1" x14ac:dyDescent="0.25"/>
    <row r="277" ht="11.1" customHeight="1" x14ac:dyDescent="0.25"/>
    <row r="278" ht="11.1" customHeight="1" x14ac:dyDescent="0.25"/>
    <row r="279" ht="11.1" customHeight="1" x14ac:dyDescent="0.25"/>
    <row r="280" ht="11.1" customHeight="1" x14ac:dyDescent="0.25"/>
    <row r="281" ht="11.1" customHeight="1" x14ac:dyDescent="0.25"/>
    <row r="282" ht="11.1" customHeight="1" x14ac:dyDescent="0.25"/>
    <row r="283" ht="11.1" customHeight="1" x14ac:dyDescent="0.25"/>
    <row r="284" ht="11.1" customHeight="1" x14ac:dyDescent="0.25"/>
    <row r="285" ht="11.1" customHeight="1" x14ac:dyDescent="0.25"/>
    <row r="286" ht="11.1" customHeight="1" x14ac:dyDescent="0.25"/>
    <row r="287" ht="11.1" customHeight="1" x14ac:dyDescent="0.25"/>
    <row r="288" ht="11.1" customHeight="1" x14ac:dyDescent="0.25"/>
    <row r="289" ht="11.1" customHeight="1" x14ac:dyDescent="0.25"/>
    <row r="290" ht="11.1" customHeight="1" x14ac:dyDescent="0.25"/>
    <row r="291" ht="11.1" customHeight="1" x14ac:dyDescent="0.25"/>
    <row r="292" ht="11.1" customHeight="1" x14ac:dyDescent="0.25"/>
    <row r="293" ht="11.1" customHeight="1" x14ac:dyDescent="0.25"/>
    <row r="294" ht="11.1" customHeight="1" x14ac:dyDescent="0.25"/>
    <row r="295" ht="11.1" customHeight="1" x14ac:dyDescent="0.25"/>
    <row r="296" ht="11.1" customHeight="1" x14ac:dyDescent="0.25"/>
    <row r="297" ht="11.1" customHeight="1" x14ac:dyDescent="0.25"/>
    <row r="298" ht="11.1" customHeight="1" x14ac:dyDescent="0.25"/>
    <row r="299" ht="11.1" customHeight="1" x14ac:dyDescent="0.25"/>
    <row r="300" ht="11.1" customHeight="1" x14ac:dyDescent="0.25"/>
    <row r="301" ht="11.1" customHeight="1" x14ac:dyDescent="0.25"/>
    <row r="302" ht="11.1" customHeight="1" x14ac:dyDescent="0.25"/>
    <row r="303" ht="11.1" customHeight="1" x14ac:dyDescent="0.25"/>
    <row r="304" ht="11.1" customHeight="1" x14ac:dyDescent="0.25"/>
    <row r="305" ht="11.1" customHeight="1" x14ac:dyDescent="0.25"/>
    <row r="306" ht="11.1" customHeight="1" x14ac:dyDescent="0.25"/>
    <row r="307" ht="11.1" customHeight="1" x14ac:dyDescent="0.25"/>
    <row r="308" ht="11.1" customHeight="1" x14ac:dyDescent="0.25"/>
    <row r="309" ht="11.1" customHeight="1" x14ac:dyDescent="0.25"/>
    <row r="310" ht="11.1" customHeight="1" x14ac:dyDescent="0.25"/>
    <row r="311" ht="11.1" customHeight="1" x14ac:dyDescent="0.25"/>
    <row r="312" ht="11.1" customHeight="1" x14ac:dyDescent="0.25"/>
    <row r="313" ht="11.1" customHeight="1" x14ac:dyDescent="0.25"/>
    <row r="314" ht="11.1" customHeight="1" x14ac:dyDescent="0.25"/>
    <row r="315" ht="11.1" customHeight="1" x14ac:dyDescent="0.25"/>
    <row r="316" ht="11.1" customHeight="1" x14ac:dyDescent="0.25"/>
    <row r="317" ht="11.1" customHeight="1" x14ac:dyDescent="0.25"/>
    <row r="318" ht="11.1" customHeight="1" x14ac:dyDescent="0.25"/>
    <row r="319" ht="11.1" customHeight="1" x14ac:dyDescent="0.25"/>
    <row r="320" ht="11.1" customHeight="1" x14ac:dyDescent="0.25"/>
    <row r="321" ht="11.1" customHeight="1" x14ac:dyDescent="0.25"/>
    <row r="322" ht="11.1" customHeight="1" x14ac:dyDescent="0.25"/>
    <row r="323" ht="11.1" customHeight="1" x14ac:dyDescent="0.25"/>
    <row r="324" ht="11.1" customHeight="1" x14ac:dyDescent="0.25"/>
    <row r="325" ht="11.1" customHeight="1" x14ac:dyDescent="0.25"/>
    <row r="326" ht="11.1" customHeight="1" x14ac:dyDescent="0.25"/>
    <row r="327" ht="11.1" customHeight="1" x14ac:dyDescent="0.25"/>
    <row r="328" ht="11.1" customHeight="1" x14ac:dyDescent="0.25"/>
    <row r="329" ht="11.1" customHeight="1" x14ac:dyDescent="0.25"/>
    <row r="330" ht="11.1" customHeight="1" x14ac:dyDescent="0.25"/>
    <row r="331" ht="11.1" customHeight="1" x14ac:dyDescent="0.25"/>
    <row r="332" ht="11.1" customHeight="1" x14ac:dyDescent="0.25"/>
    <row r="333" ht="11.1" customHeight="1" x14ac:dyDescent="0.25"/>
    <row r="334" ht="11.1" customHeight="1" x14ac:dyDescent="0.25"/>
    <row r="335" ht="11.1" customHeight="1" x14ac:dyDescent="0.25"/>
    <row r="336" ht="11.1" customHeight="1" x14ac:dyDescent="0.25"/>
    <row r="337" ht="11.1" customHeight="1" x14ac:dyDescent="0.25"/>
    <row r="338" ht="11.1" customHeight="1" x14ac:dyDescent="0.25"/>
    <row r="339" ht="11.1" customHeight="1" x14ac:dyDescent="0.25"/>
    <row r="340" ht="11.1" customHeight="1" x14ac:dyDescent="0.25"/>
    <row r="341" ht="11.1" customHeight="1" x14ac:dyDescent="0.25"/>
    <row r="342" ht="11.1" customHeight="1" x14ac:dyDescent="0.25"/>
    <row r="343" ht="11.1" customHeight="1" x14ac:dyDescent="0.25"/>
    <row r="344" ht="11.1" customHeight="1" x14ac:dyDescent="0.25"/>
    <row r="345" ht="11.1" customHeight="1" x14ac:dyDescent="0.25"/>
    <row r="346" ht="11.1" customHeight="1" x14ac:dyDescent="0.25"/>
    <row r="347" ht="11.1" customHeight="1" x14ac:dyDescent="0.25"/>
    <row r="348" ht="11.1" customHeight="1" x14ac:dyDescent="0.25"/>
    <row r="349" ht="11.1" customHeight="1" x14ac:dyDescent="0.25"/>
    <row r="350" ht="11.1" customHeight="1" x14ac:dyDescent="0.25"/>
    <row r="351" ht="11.1" customHeight="1" x14ac:dyDescent="0.25"/>
    <row r="352" ht="11.1" customHeight="1" x14ac:dyDescent="0.25"/>
    <row r="353" ht="11.1" customHeight="1" x14ac:dyDescent="0.25"/>
    <row r="354" ht="11.1" customHeight="1" x14ac:dyDescent="0.25"/>
    <row r="355" ht="11.1" customHeight="1" x14ac:dyDescent="0.25"/>
    <row r="356" ht="11.1" customHeight="1" x14ac:dyDescent="0.25"/>
    <row r="357" ht="11.1" customHeight="1" x14ac:dyDescent="0.25"/>
    <row r="358" ht="11.1" customHeight="1" x14ac:dyDescent="0.25"/>
    <row r="359" ht="11.1" customHeight="1" x14ac:dyDescent="0.25"/>
    <row r="360" ht="11.1" customHeight="1" x14ac:dyDescent="0.25"/>
    <row r="361" ht="11.1" customHeight="1" x14ac:dyDescent="0.25"/>
    <row r="362" ht="11.1" customHeight="1" x14ac:dyDescent="0.25"/>
    <row r="363" ht="11.1" customHeight="1" x14ac:dyDescent="0.25"/>
    <row r="364" ht="11.1" customHeight="1" x14ac:dyDescent="0.25"/>
    <row r="365" ht="11.1" customHeight="1" x14ac:dyDescent="0.25"/>
    <row r="366" ht="11.1" customHeight="1" x14ac:dyDescent="0.25"/>
    <row r="367" ht="11.1" customHeight="1" x14ac:dyDescent="0.25"/>
    <row r="368" ht="11.1" customHeight="1" x14ac:dyDescent="0.25"/>
    <row r="369" ht="11.1" customHeight="1" x14ac:dyDescent="0.25"/>
    <row r="370" ht="11.1" customHeight="1" x14ac:dyDescent="0.25"/>
    <row r="371" ht="11.1" customHeight="1" x14ac:dyDescent="0.25"/>
    <row r="372" ht="11.1" customHeight="1" x14ac:dyDescent="0.25"/>
    <row r="373" ht="11.1" customHeight="1" x14ac:dyDescent="0.25"/>
    <row r="374" ht="11.1" customHeight="1" x14ac:dyDescent="0.25"/>
    <row r="375" ht="11.1" customHeight="1" x14ac:dyDescent="0.25"/>
    <row r="376" ht="11.1" customHeight="1" x14ac:dyDescent="0.25"/>
    <row r="377" ht="11.1" customHeight="1" x14ac:dyDescent="0.25"/>
    <row r="378" ht="11.1" customHeight="1" x14ac:dyDescent="0.25"/>
    <row r="379" ht="11.1" customHeight="1" x14ac:dyDescent="0.25"/>
    <row r="380" ht="11.1" customHeight="1" x14ac:dyDescent="0.25"/>
    <row r="381" ht="11.1" customHeight="1" x14ac:dyDescent="0.25"/>
    <row r="382" ht="11.1" customHeight="1" x14ac:dyDescent="0.25"/>
    <row r="383" ht="11.1" customHeight="1" x14ac:dyDescent="0.25"/>
    <row r="384" ht="11.1" customHeight="1" x14ac:dyDescent="0.25"/>
    <row r="385" ht="11.1" customHeight="1" x14ac:dyDescent="0.25"/>
    <row r="386" ht="11.1" customHeight="1" x14ac:dyDescent="0.25"/>
    <row r="387" ht="11.1" customHeight="1" x14ac:dyDescent="0.25"/>
    <row r="388" ht="11.1" customHeight="1" x14ac:dyDescent="0.25"/>
    <row r="389" ht="11.1" customHeight="1" x14ac:dyDescent="0.25"/>
    <row r="390" ht="11.1" customHeight="1" x14ac:dyDescent="0.25"/>
    <row r="391" ht="11.1" customHeight="1" x14ac:dyDescent="0.25"/>
    <row r="392" ht="11.1" customHeight="1" x14ac:dyDescent="0.25"/>
    <row r="393" ht="11.1" customHeight="1" x14ac:dyDescent="0.25"/>
    <row r="394" ht="11.1" customHeight="1" x14ac:dyDescent="0.25"/>
    <row r="395" ht="11.1" customHeight="1" x14ac:dyDescent="0.25"/>
    <row r="396" ht="11.1" customHeight="1" x14ac:dyDescent="0.25"/>
    <row r="397" ht="11.1" customHeight="1" x14ac:dyDescent="0.25"/>
    <row r="398" ht="11.1" customHeight="1" x14ac:dyDescent="0.25"/>
    <row r="399" ht="11.1" customHeight="1" x14ac:dyDescent="0.25"/>
    <row r="400" ht="11.1" customHeight="1" x14ac:dyDescent="0.25"/>
    <row r="401" ht="11.1" customHeight="1" x14ac:dyDescent="0.25"/>
    <row r="402" ht="11.1" customHeight="1" x14ac:dyDescent="0.25"/>
    <row r="403" ht="11.1" customHeight="1" x14ac:dyDescent="0.25"/>
    <row r="404" ht="11.1" customHeight="1" x14ac:dyDescent="0.25"/>
    <row r="405" ht="11.1" customHeight="1" x14ac:dyDescent="0.25"/>
    <row r="406" ht="11.1" customHeight="1" x14ac:dyDescent="0.25"/>
    <row r="407" ht="11.1" customHeight="1" x14ac:dyDescent="0.25"/>
    <row r="408" ht="11.1" customHeight="1" x14ac:dyDescent="0.25"/>
    <row r="409" ht="11.1" customHeight="1" x14ac:dyDescent="0.25"/>
    <row r="410" ht="11.1" customHeight="1" x14ac:dyDescent="0.25"/>
    <row r="411" ht="11.1" customHeight="1" x14ac:dyDescent="0.25"/>
    <row r="412" ht="11.1" customHeight="1" x14ac:dyDescent="0.25"/>
    <row r="413" ht="11.1" customHeight="1" x14ac:dyDescent="0.25"/>
    <row r="414" ht="11.1" customHeight="1" x14ac:dyDescent="0.25"/>
    <row r="415" ht="11.1" customHeight="1" x14ac:dyDescent="0.25"/>
    <row r="416" ht="11.1" customHeight="1" x14ac:dyDescent="0.25"/>
    <row r="417" ht="11.1" customHeight="1" x14ac:dyDescent="0.25"/>
    <row r="418" ht="11.1" customHeight="1" x14ac:dyDescent="0.25"/>
    <row r="419" ht="11.1" customHeight="1" x14ac:dyDescent="0.25"/>
    <row r="420" ht="11.1" customHeight="1" x14ac:dyDescent="0.25"/>
    <row r="421" ht="11.1" customHeight="1" x14ac:dyDescent="0.25"/>
    <row r="422" ht="11.1" customHeight="1" x14ac:dyDescent="0.25"/>
    <row r="423" ht="11.1" customHeight="1" x14ac:dyDescent="0.25"/>
    <row r="424" ht="11.1" customHeight="1" x14ac:dyDescent="0.25"/>
    <row r="425" ht="11.1" customHeight="1" x14ac:dyDescent="0.25"/>
    <row r="426" ht="11.1" customHeight="1" x14ac:dyDescent="0.25"/>
    <row r="427" ht="11.1" customHeight="1" x14ac:dyDescent="0.25"/>
    <row r="428" ht="11.1" customHeight="1" x14ac:dyDescent="0.25"/>
    <row r="429" ht="11.1" customHeight="1" x14ac:dyDescent="0.25"/>
    <row r="430" ht="11.1" customHeight="1" x14ac:dyDescent="0.25"/>
    <row r="431" ht="11.1" customHeight="1" x14ac:dyDescent="0.25"/>
    <row r="432" ht="11.1" customHeight="1" x14ac:dyDescent="0.25"/>
    <row r="433" ht="11.1" customHeight="1" x14ac:dyDescent="0.25"/>
    <row r="434" ht="11.1" customHeight="1" x14ac:dyDescent="0.25"/>
    <row r="435" ht="11.1" customHeight="1" x14ac:dyDescent="0.25"/>
    <row r="436" ht="11.1" customHeight="1" x14ac:dyDescent="0.25"/>
    <row r="437" ht="11.1" customHeight="1" x14ac:dyDescent="0.25"/>
    <row r="438" ht="11.1" customHeight="1" x14ac:dyDescent="0.25"/>
    <row r="439" ht="11.1" customHeight="1" x14ac:dyDescent="0.25"/>
    <row r="440" ht="11.1" customHeight="1" x14ac:dyDescent="0.25"/>
    <row r="441" ht="11.1" customHeight="1" x14ac:dyDescent="0.25"/>
    <row r="442" ht="11.1" customHeight="1" x14ac:dyDescent="0.25"/>
    <row r="443" ht="11.1" customHeight="1" x14ac:dyDescent="0.25"/>
    <row r="444" ht="11.1" customHeight="1" x14ac:dyDescent="0.25"/>
    <row r="445" ht="11.1" customHeight="1" x14ac:dyDescent="0.25"/>
    <row r="446" ht="11.1" customHeight="1" x14ac:dyDescent="0.25"/>
    <row r="447" ht="11.1" customHeight="1" x14ac:dyDescent="0.25"/>
    <row r="448" ht="11.1" customHeight="1" x14ac:dyDescent="0.25"/>
    <row r="449" ht="11.1" customHeight="1" x14ac:dyDescent="0.25"/>
    <row r="450" ht="11.1" customHeight="1" x14ac:dyDescent="0.25"/>
    <row r="451" ht="11.1" customHeight="1" x14ac:dyDescent="0.25"/>
    <row r="452" ht="11.1" customHeight="1" x14ac:dyDescent="0.25"/>
    <row r="453" ht="11.1" customHeight="1" x14ac:dyDescent="0.25"/>
    <row r="454" ht="11.1" customHeight="1" x14ac:dyDescent="0.25"/>
    <row r="455" ht="11.1" customHeight="1" x14ac:dyDescent="0.25"/>
    <row r="456" ht="11.1" customHeight="1" x14ac:dyDescent="0.25"/>
    <row r="457" ht="11.1" customHeight="1" x14ac:dyDescent="0.25"/>
    <row r="458" ht="11.1" customHeight="1" x14ac:dyDescent="0.25"/>
    <row r="459" ht="11.1" customHeight="1" x14ac:dyDescent="0.25"/>
    <row r="460" ht="11.1" customHeight="1" x14ac:dyDescent="0.25"/>
    <row r="461" ht="11.1" customHeight="1" x14ac:dyDescent="0.25"/>
    <row r="462" ht="11.1" customHeight="1" x14ac:dyDescent="0.25"/>
    <row r="463" ht="11.1" customHeight="1" x14ac:dyDescent="0.25"/>
    <row r="464" ht="11.1" customHeight="1" x14ac:dyDescent="0.25"/>
    <row r="465" ht="11.1" customHeight="1" x14ac:dyDescent="0.25"/>
    <row r="466" ht="11.1" customHeight="1" x14ac:dyDescent="0.25"/>
    <row r="467" ht="11.1" customHeight="1" x14ac:dyDescent="0.25"/>
    <row r="468" ht="11.1" customHeight="1" x14ac:dyDescent="0.25"/>
    <row r="469" ht="11.1" customHeight="1" x14ac:dyDescent="0.25"/>
    <row r="470" ht="11.1" customHeight="1" x14ac:dyDescent="0.25"/>
    <row r="471" ht="11.1" customHeight="1" x14ac:dyDescent="0.25"/>
    <row r="472" ht="11.1" customHeight="1" x14ac:dyDescent="0.25"/>
    <row r="473" ht="11.1" customHeight="1" x14ac:dyDescent="0.25"/>
    <row r="474" ht="11.1" customHeight="1" x14ac:dyDescent="0.25"/>
    <row r="475" ht="11.1" customHeight="1" x14ac:dyDescent="0.25"/>
    <row r="476" ht="11.1" customHeight="1" x14ac:dyDescent="0.25"/>
    <row r="477" ht="11.1" customHeight="1" x14ac:dyDescent="0.25"/>
    <row r="478" ht="11.1" customHeight="1" x14ac:dyDescent="0.25"/>
    <row r="479" ht="11.1" customHeight="1" x14ac:dyDescent="0.25"/>
    <row r="480" ht="11.1" customHeight="1" x14ac:dyDescent="0.25"/>
    <row r="481" ht="11.1" customHeight="1" x14ac:dyDescent="0.25"/>
    <row r="482" ht="11.1" customHeight="1" x14ac:dyDescent="0.25"/>
    <row r="483" ht="11.1" customHeight="1" x14ac:dyDescent="0.25"/>
    <row r="484" ht="11.1" customHeight="1" x14ac:dyDescent="0.25"/>
    <row r="485" ht="11.1" customHeight="1" x14ac:dyDescent="0.25"/>
    <row r="486" ht="11.1" customHeight="1" x14ac:dyDescent="0.25"/>
    <row r="487" ht="11.1" customHeight="1" x14ac:dyDescent="0.25"/>
    <row r="488" ht="11.1" customHeight="1" x14ac:dyDescent="0.25"/>
    <row r="489" ht="11.1" customHeight="1" x14ac:dyDescent="0.25"/>
    <row r="490" ht="11.1" customHeight="1" x14ac:dyDescent="0.25"/>
    <row r="491" ht="11.1" customHeight="1" x14ac:dyDescent="0.25"/>
    <row r="492" ht="11.1" customHeight="1" x14ac:dyDescent="0.25"/>
    <row r="493" ht="11.1" customHeight="1" x14ac:dyDescent="0.25"/>
    <row r="494" ht="11.1" customHeight="1" x14ac:dyDescent="0.25"/>
    <row r="495" ht="11.1" customHeight="1" x14ac:dyDescent="0.25"/>
    <row r="496" ht="11.1" customHeight="1" x14ac:dyDescent="0.25"/>
    <row r="497" ht="11.1" customHeight="1" x14ac:dyDescent="0.25"/>
    <row r="498" ht="11.1" customHeight="1" x14ac:dyDescent="0.25"/>
    <row r="499" ht="11.1" customHeight="1" x14ac:dyDescent="0.25"/>
    <row r="500" ht="11.1" customHeight="1" x14ac:dyDescent="0.25"/>
    <row r="501" ht="11.1" customHeight="1" x14ac:dyDescent="0.25"/>
    <row r="502" ht="11.1" customHeight="1" x14ac:dyDescent="0.25"/>
    <row r="503" ht="11.1" customHeight="1" x14ac:dyDescent="0.25"/>
    <row r="504" ht="11.1" customHeight="1" x14ac:dyDescent="0.25"/>
    <row r="505" ht="11.1" customHeight="1" x14ac:dyDescent="0.25"/>
    <row r="506" ht="11.1" customHeight="1" x14ac:dyDescent="0.25"/>
    <row r="507" ht="11.1" customHeight="1" x14ac:dyDescent="0.25"/>
    <row r="508" ht="11.1" customHeight="1" x14ac:dyDescent="0.25"/>
    <row r="509" ht="11.1" customHeight="1" x14ac:dyDescent="0.25"/>
    <row r="510" ht="11.1" customHeight="1" x14ac:dyDescent="0.25"/>
    <row r="511" ht="11.1" customHeight="1" x14ac:dyDescent="0.25"/>
    <row r="512" ht="11.1" customHeight="1" x14ac:dyDescent="0.25"/>
    <row r="513" ht="11.1" customHeight="1" x14ac:dyDescent="0.25"/>
    <row r="514" ht="11.1" customHeight="1" x14ac:dyDescent="0.25"/>
    <row r="515" ht="11.1" customHeight="1" x14ac:dyDescent="0.25"/>
    <row r="516" ht="11.1" customHeight="1" x14ac:dyDescent="0.25"/>
    <row r="517" ht="11.1" customHeight="1" x14ac:dyDescent="0.25"/>
    <row r="518" ht="11.1" customHeight="1" x14ac:dyDescent="0.25"/>
    <row r="519" ht="11.1" customHeight="1" x14ac:dyDescent="0.25"/>
    <row r="520" ht="11.1" customHeight="1" x14ac:dyDescent="0.25"/>
    <row r="521" ht="11.1" customHeight="1" x14ac:dyDescent="0.25"/>
    <row r="522" ht="11.1" customHeight="1" x14ac:dyDescent="0.25"/>
    <row r="523" ht="11.1" customHeight="1" x14ac:dyDescent="0.25"/>
    <row r="524" ht="11.1" customHeight="1" x14ac:dyDescent="0.25"/>
    <row r="525" ht="11.1" customHeight="1" x14ac:dyDescent="0.25"/>
    <row r="526" ht="11.1" customHeight="1" x14ac:dyDescent="0.25"/>
    <row r="527" ht="11.1" customHeight="1" x14ac:dyDescent="0.25"/>
    <row r="528" ht="11.1" customHeight="1" x14ac:dyDescent="0.25"/>
    <row r="529" ht="11.1" customHeight="1" x14ac:dyDescent="0.25"/>
    <row r="530" ht="11.1" customHeight="1" x14ac:dyDescent="0.25"/>
    <row r="531" ht="11.1" customHeight="1" x14ac:dyDescent="0.25"/>
    <row r="532" ht="11.1" customHeight="1" x14ac:dyDescent="0.25"/>
    <row r="533" ht="11.1" customHeight="1" x14ac:dyDescent="0.25"/>
    <row r="534" ht="11.1" customHeight="1" x14ac:dyDescent="0.25"/>
    <row r="535" ht="11.1" customHeight="1" x14ac:dyDescent="0.25"/>
    <row r="536" ht="11.1" customHeight="1" x14ac:dyDescent="0.25"/>
    <row r="537" ht="11.1" customHeight="1" x14ac:dyDescent="0.25"/>
    <row r="538" ht="11.1" customHeight="1" x14ac:dyDescent="0.25"/>
    <row r="539" ht="11.1" customHeight="1" x14ac:dyDescent="0.25"/>
    <row r="540" ht="11.1" customHeight="1" x14ac:dyDescent="0.25"/>
    <row r="541" ht="11.1" customHeight="1" x14ac:dyDescent="0.25"/>
    <row r="542" ht="11.1" customHeight="1" x14ac:dyDescent="0.25"/>
    <row r="543" ht="11.1" customHeight="1" x14ac:dyDescent="0.25"/>
    <row r="544" ht="11.1" customHeight="1" x14ac:dyDescent="0.25"/>
    <row r="545" ht="11.1" customHeight="1" x14ac:dyDescent="0.25"/>
    <row r="546" ht="11.1" customHeight="1" x14ac:dyDescent="0.25"/>
    <row r="547" ht="11.1" customHeight="1" x14ac:dyDescent="0.25"/>
    <row r="548" ht="11.1" customHeight="1" x14ac:dyDescent="0.25"/>
    <row r="549" ht="11.1" customHeight="1" x14ac:dyDescent="0.25"/>
    <row r="550" ht="11.1" customHeight="1" x14ac:dyDescent="0.25"/>
    <row r="551" ht="11.1" customHeight="1" x14ac:dyDescent="0.25"/>
    <row r="552" ht="11.1" customHeight="1" x14ac:dyDescent="0.25"/>
    <row r="553" ht="11.1" customHeight="1" x14ac:dyDescent="0.25"/>
    <row r="554" ht="11.1" customHeight="1" x14ac:dyDescent="0.25"/>
    <row r="555" ht="11.1" customHeight="1" x14ac:dyDescent="0.25"/>
    <row r="556" ht="11.1" customHeight="1" x14ac:dyDescent="0.25"/>
    <row r="557" ht="11.1" customHeight="1" x14ac:dyDescent="0.25"/>
    <row r="558" ht="11.1" customHeight="1" x14ac:dyDescent="0.25"/>
    <row r="559" ht="11.1" customHeight="1" x14ac:dyDescent="0.25"/>
    <row r="560" ht="11.1" customHeight="1" x14ac:dyDescent="0.25"/>
    <row r="561" ht="11.1" customHeight="1" x14ac:dyDescent="0.25"/>
    <row r="562" ht="11.1" customHeight="1" x14ac:dyDescent="0.25"/>
    <row r="563" ht="11.1" customHeight="1" x14ac:dyDescent="0.25"/>
    <row r="564" ht="11.1" customHeight="1" x14ac:dyDescent="0.25"/>
    <row r="565" ht="11.1" customHeight="1" x14ac:dyDescent="0.25"/>
    <row r="566" ht="11.1" customHeight="1" x14ac:dyDescent="0.25"/>
    <row r="567" ht="11.1" customHeight="1" x14ac:dyDescent="0.25"/>
    <row r="568" ht="11.1" customHeight="1" x14ac:dyDescent="0.25"/>
    <row r="569" ht="11.1" customHeight="1" x14ac:dyDescent="0.25"/>
    <row r="570" ht="11.1" customHeight="1" x14ac:dyDescent="0.25"/>
    <row r="571" ht="11.1" customHeight="1" x14ac:dyDescent="0.25"/>
    <row r="572" ht="11.1" customHeight="1" x14ac:dyDescent="0.25"/>
    <row r="573" ht="11.1" customHeight="1" x14ac:dyDescent="0.25"/>
    <row r="574" ht="11.1" customHeight="1" x14ac:dyDescent="0.25"/>
    <row r="575" ht="11.1" customHeight="1" x14ac:dyDescent="0.25"/>
    <row r="576" ht="11.1" customHeight="1" x14ac:dyDescent="0.25"/>
    <row r="577" ht="11.1" customHeight="1" x14ac:dyDescent="0.25"/>
    <row r="578" ht="11.1" customHeight="1" x14ac:dyDescent="0.25"/>
    <row r="579" ht="11.1" customHeight="1" x14ac:dyDescent="0.25"/>
    <row r="580" ht="11.1" customHeight="1" x14ac:dyDescent="0.25"/>
    <row r="581" ht="11.1" customHeight="1" x14ac:dyDescent="0.25"/>
    <row r="582" ht="11.1" customHeight="1" x14ac:dyDescent="0.25"/>
    <row r="583" ht="11.1" customHeight="1" x14ac:dyDescent="0.25"/>
    <row r="584" ht="11.1" customHeight="1" x14ac:dyDescent="0.25"/>
    <row r="585" ht="11.1" customHeight="1" x14ac:dyDescent="0.25"/>
    <row r="586" ht="11.1" customHeight="1" x14ac:dyDescent="0.25"/>
    <row r="587" ht="11.1" customHeight="1" x14ac:dyDescent="0.25"/>
    <row r="588" ht="11.1" customHeight="1" x14ac:dyDescent="0.25"/>
    <row r="589" ht="11.1" customHeight="1" x14ac:dyDescent="0.25"/>
    <row r="590" ht="11.1" customHeight="1" x14ac:dyDescent="0.25"/>
    <row r="591" ht="11.1" customHeight="1" x14ac:dyDescent="0.25"/>
    <row r="592" ht="11.1" customHeight="1" x14ac:dyDescent="0.25"/>
    <row r="593" ht="11.1" customHeight="1" x14ac:dyDescent="0.25"/>
    <row r="594" ht="11.1" customHeight="1" x14ac:dyDescent="0.25"/>
    <row r="595" ht="11.1" customHeight="1" x14ac:dyDescent="0.25"/>
    <row r="596" ht="11.1" customHeight="1" x14ac:dyDescent="0.25"/>
    <row r="597" ht="11.1" customHeight="1" x14ac:dyDescent="0.25"/>
    <row r="598" ht="11.1" customHeight="1" x14ac:dyDescent="0.25"/>
    <row r="599" ht="11.1" customHeight="1" x14ac:dyDescent="0.25"/>
    <row r="600" ht="11.1" customHeight="1" x14ac:dyDescent="0.25"/>
    <row r="601" ht="11.1" customHeight="1" x14ac:dyDescent="0.25"/>
    <row r="602" ht="11.1" customHeight="1" x14ac:dyDescent="0.25"/>
    <row r="603" ht="11.1" customHeight="1" x14ac:dyDescent="0.25"/>
    <row r="604" ht="11.1" customHeight="1" x14ac:dyDescent="0.25"/>
    <row r="605" ht="11.1" customHeight="1" x14ac:dyDescent="0.25"/>
    <row r="606" ht="11.1" customHeight="1" x14ac:dyDescent="0.25"/>
    <row r="607" ht="11.1" customHeight="1" x14ac:dyDescent="0.25"/>
    <row r="608" ht="11.1" customHeight="1" x14ac:dyDescent="0.25"/>
    <row r="609" ht="11.1" customHeight="1" x14ac:dyDescent="0.25"/>
    <row r="610" ht="11.1" customHeight="1" x14ac:dyDescent="0.25"/>
    <row r="611" ht="11.1" customHeight="1" x14ac:dyDescent="0.25"/>
    <row r="612" ht="11.1" customHeight="1" x14ac:dyDescent="0.25"/>
    <row r="613" ht="11.1" customHeight="1" x14ac:dyDescent="0.25"/>
    <row r="614" ht="11.1" customHeight="1" x14ac:dyDescent="0.25"/>
    <row r="615" ht="11.1" customHeight="1" x14ac:dyDescent="0.25"/>
    <row r="616" ht="11.1" customHeight="1" x14ac:dyDescent="0.25"/>
    <row r="617" ht="11.1" customHeight="1" x14ac:dyDescent="0.25"/>
    <row r="618" ht="11.1" customHeight="1" x14ac:dyDescent="0.25"/>
    <row r="619" ht="11.1" customHeight="1" x14ac:dyDescent="0.25"/>
    <row r="620" ht="11.1" customHeight="1" x14ac:dyDescent="0.25"/>
    <row r="621" ht="11.1" customHeight="1" x14ac:dyDescent="0.25"/>
    <row r="622" ht="11.1" customHeight="1" x14ac:dyDescent="0.25"/>
    <row r="623" ht="11.1" customHeight="1" x14ac:dyDescent="0.25"/>
    <row r="624" ht="11.1" customHeight="1" x14ac:dyDescent="0.25"/>
    <row r="625" ht="11.1" customHeight="1" x14ac:dyDescent="0.25"/>
    <row r="626" ht="11.1" customHeight="1" x14ac:dyDescent="0.25"/>
    <row r="627" ht="11.1" customHeight="1" x14ac:dyDescent="0.25"/>
    <row r="628" ht="11.1" customHeight="1" x14ac:dyDescent="0.25"/>
    <row r="629" ht="11.1" customHeight="1" x14ac:dyDescent="0.25"/>
    <row r="630" ht="11.1" customHeight="1" x14ac:dyDescent="0.25"/>
    <row r="631" ht="11.1" customHeight="1" x14ac:dyDescent="0.25"/>
    <row r="632" ht="11.1" customHeight="1" x14ac:dyDescent="0.25"/>
    <row r="633" ht="11.1" customHeight="1" x14ac:dyDescent="0.25"/>
    <row r="634" ht="11.1" customHeight="1" x14ac:dyDescent="0.25"/>
    <row r="635" ht="11.1" customHeight="1" x14ac:dyDescent="0.25"/>
    <row r="636" ht="11.1" customHeight="1" x14ac:dyDescent="0.25"/>
    <row r="637" ht="11.1" customHeight="1" x14ac:dyDescent="0.25"/>
    <row r="638" ht="11.1" customHeight="1" x14ac:dyDescent="0.25"/>
    <row r="639" ht="11.1" customHeight="1" x14ac:dyDescent="0.25"/>
    <row r="640" ht="11.1" customHeight="1" x14ac:dyDescent="0.25"/>
    <row r="641" ht="11.1" customHeight="1" x14ac:dyDescent="0.25"/>
    <row r="642" ht="11.1" customHeight="1" x14ac:dyDescent="0.25"/>
    <row r="643" ht="11.1" customHeight="1" x14ac:dyDescent="0.25"/>
    <row r="644" ht="11.1" customHeight="1" x14ac:dyDescent="0.25"/>
    <row r="645" ht="11.1" customHeight="1" x14ac:dyDescent="0.25"/>
    <row r="646" ht="11.1" customHeight="1" x14ac:dyDescent="0.25"/>
    <row r="647" ht="11.1" customHeight="1" x14ac:dyDescent="0.25"/>
    <row r="648" ht="11.1" customHeight="1" x14ac:dyDescent="0.25"/>
    <row r="649" ht="11.1" customHeight="1" x14ac:dyDescent="0.25"/>
    <row r="650" ht="11.1" customHeight="1" x14ac:dyDescent="0.25"/>
    <row r="651" ht="11.1" customHeight="1" x14ac:dyDescent="0.25"/>
    <row r="652" ht="11.1" customHeight="1" x14ac:dyDescent="0.25"/>
    <row r="653" ht="11.1" customHeight="1" x14ac:dyDescent="0.25"/>
    <row r="654" ht="11.1" customHeight="1" x14ac:dyDescent="0.25"/>
    <row r="655" ht="11.1" customHeight="1" x14ac:dyDescent="0.25"/>
    <row r="656" ht="11.1" customHeight="1" x14ac:dyDescent="0.25"/>
    <row r="657" ht="11.1" customHeight="1" x14ac:dyDescent="0.25"/>
    <row r="658" ht="11.1" customHeight="1" x14ac:dyDescent="0.25"/>
    <row r="659" ht="11.1" customHeight="1" x14ac:dyDescent="0.25"/>
    <row r="660" ht="11.1" customHeight="1" x14ac:dyDescent="0.25"/>
    <row r="661" ht="11.1" customHeight="1" x14ac:dyDescent="0.25"/>
    <row r="662" ht="11.1" customHeight="1" x14ac:dyDescent="0.25"/>
    <row r="663" ht="11.1" customHeight="1" x14ac:dyDescent="0.25"/>
    <row r="664" ht="11.1" customHeight="1" x14ac:dyDescent="0.25"/>
    <row r="665" ht="11.1" customHeight="1" x14ac:dyDescent="0.25"/>
    <row r="666" ht="11.1" customHeight="1" x14ac:dyDescent="0.25"/>
    <row r="667" ht="11.1" customHeight="1" x14ac:dyDescent="0.25"/>
    <row r="668" ht="11.1" customHeight="1" x14ac:dyDescent="0.25"/>
    <row r="669" ht="11.1" customHeight="1" x14ac:dyDescent="0.25"/>
    <row r="670" ht="11.1" customHeight="1" x14ac:dyDescent="0.25"/>
    <row r="671" ht="11.1" customHeight="1" x14ac:dyDescent="0.25"/>
    <row r="672" ht="11.1" customHeight="1" x14ac:dyDescent="0.25"/>
    <row r="673" ht="11.1" customHeight="1" x14ac:dyDescent="0.25"/>
    <row r="674" ht="11.1" customHeight="1" x14ac:dyDescent="0.25"/>
    <row r="675" ht="11.1" customHeight="1" x14ac:dyDescent="0.25"/>
    <row r="676" ht="11.1" customHeight="1" x14ac:dyDescent="0.25"/>
    <row r="677" ht="11.1" customHeight="1" x14ac:dyDescent="0.25"/>
    <row r="678" ht="11.1" customHeight="1" x14ac:dyDescent="0.25"/>
    <row r="679" ht="11.1" customHeight="1" x14ac:dyDescent="0.25"/>
    <row r="680" ht="11.1" customHeight="1" x14ac:dyDescent="0.25"/>
    <row r="681" ht="11.1" customHeight="1" x14ac:dyDescent="0.25"/>
    <row r="682" ht="11.1" customHeight="1" x14ac:dyDescent="0.25"/>
    <row r="683" ht="11.1" customHeight="1" x14ac:dyDescent="0.25"/>
    <row r="684" ht="11.1" customHeight="1" x14ac:dyDescent="0.25"/>
    <row r="685" ht="11.1" customHeight="1" x14ac:dyDescent="0.25"/>
    <row r="686" ht="11.1" customHeight="1" x14ac:dyDescent="0.25"/>
    <row r="687" ht="11.1" customHeight="1" x14ac:dyDescent="0.25"/>
    <row r="688" ht="11.1" customHeight="1" x14ac:dyDescent="0.25"/>
    <row r="689" ht="11.1" customHeight="1" x14ac:dyDescent="0.25"/>
    <row r="690" ht="11.1" customHeight="1" x14ac:dyDescent="0.25"/>
    <row r="691" ht="11.1" customHeight="1" x14ac:dyDescent="0.25"/>
    <row r="692" ht="11.1" customHeight="1" x14ac:dyDescent="0.25"/>
    <row r="693" ht="11.1" customHeight="1" x14ac:dyDescent="0.25"/>
    <row r="694" ht="11.1" customHeight="1" x14ac:dyDescent="0.25"/>
    <row r="695" ht="11.1" customHeight="1" x14ac:dyDescent="0.25"/>
    <row r="696" ht="11.1" customHeight="1" x14ac:dyDescent="0.25"/>
    <row r="697" ht="11.1" customHeight="1" x14ac:dyDescent="0.25"/>
    <row r="698" ht="11.1" customHeight="1" x14ac:dyDescent="0.25"/>
    <row r="699" ht="11.1" customHeight="1" x14ac:dyDescent="0.25"/>
    <row r="700" ht="11.1" customHeight="1" x14ac:dyDescent="0.25"/>
    <row r="701" ht="11.1" customHeight="1" x14ac:dyDescent="0.25"/>
    <row r="702" ht="11.1" customHeight="1" x14ac:dyDescent="0.25"/>
    <row r="703" ht="11.1" customHeight="1" x14ac:dyDescent="0.25"/>
    <row r="704" ht="11.1" customHeight="1" x14ac:dyDescent="0.25"/>
    <row r="705" ht="11.1" customHeight="1" x14ac:dyDescent="0.25"/>
    <row r="706" ht="11.1" customHeight="1" x14ac:dyDescent="0.25"/>
    <row r="707" ht="11.1" customHeight="1" x14ac:dyDescent="0.25"/>
    <row r="708" ht="11.1" customHeight="1" x14ac:dyDescent="0.25"/>
    <row r="709" ht="11.1" customHeight="1" x14ac:dyDescent="0.25"/>
    <row r="710" ht="11.1" customHeight="1" x14ac:dyDescent="0.25"/>
    <row r="711" ht="11.1" customHeight="1" x14ac:dyDescent="0.25"/>
    <row r="712" ht="11.1" customHeight="1" x14ac:dyDescent="0.25"/>
    <row r="713" ht="11.1" customHeight="1" x14ac:dyDescent="0.25"/>
    <row r="714" ht="11.1" customHeight="1" x14ac:dyDescent="0.25"/>
    <row r="715" ht="11.1" customHeight="1" x14ac:dyDescent="0.25"/>
    <row r="716" ht="11.1" customHeight="1" x14ac:dyDescent="0.25"/>
    <row r="717" ht="11.1" customHeight="1" x14ac:dyDescent="0.25"/>
    <row r="718" ht="11.1" customHeight="1" x14ac:dyDescent="0.25"/>
    <row r="719" ht="11.1" customHeight="1" x14ac:dyDescent="0.25"/>
    <row r="720" ht="11.1" customHeight="1" x14ac:dyDescent="0.25"/>
    <row r="721" ht="11.1" customHeight="1" x14ac:dyDescent="0.25"/>
    <row r="722" ht="11.1" customHeight="1" x14ac:dyDescent="0.25"/>
    <row r="723" ht="11.1" customHeight="1" x14ac:dyDescent="0.25"/>
    <row r="724" ht="11.1" customHeight="1" x14ac:dyDescent="0.25"/>
    <row r="725" ht="11.1" customHeight="1" x14ac:dyDescent="0.25"/>
    <row r="726" ht="11.1" customHeight="1" x14ac:dyDescent="0.25"/>
    <row r="727" ht="11.1" customHeight="1" x14ac:dyDescent="0.25"/>
    <row r="728" ht="11.1" customHeight="1" x14ac:dyDescent="0.25"/>
    <row r="729" ht="11.1" customHeight="1" x14ac:dyDescent="0.25"/>
    <row r="730" ht="11.1" customHeight="1" x14ac:dyDescent="0.25"/>
    <row r="731" ht="11.1" customHeight="1" x14ac:dyDescent="0.25"/>
    <row r="732" ht="11.1" customHeight="1" x14ac:dyDescent="0.25"/>
    <row r="733" ht="11.1" customHeight="1" x14ac:dyDescent="0.25"/>
    <row r="734" ht="11.1" customHeight="1" x14ac:dyDescent="0.25"/>
    <row r="735" ht="11.1" customHeight="1" x14ac:dyDescent="0.25"/>
    <row r="736" ht="11.1" customHeight="1" x14ac:dyDescent="0.25"/>
    <row r="737" ht="11.1" customHeight="1" x14ac:dyDescent="0.25"/>
    <row r="738" ht="11.1" customHeight="1" x14ac:dyDescent="0.25"/>
    <row r="739" ht="11.1" customHeight="1" x14ac:dyDescent="0.25"/>
    <row r="740" ht="11.1" customHeight="1" x14ac:dyDescent="0.25"/>
    <row r="741" ht="11.1" customHeight="1" x14ac:dyDescent="0.25"/>
    <row r="742" ht="11.1" customHeight="1" x14ac:dyDescent="0.25"/>
    <row r="743" ht="11.1" customHeight="1" x14ac:dyDescent="0.25"/>
    <row r="744" ht="11.1" customHeight="1" x14ac:dyDescent="0.25"/>
    <row r="745" ht="11.1" customHeight="1" x14ac:dyDescent="0.25"/>
    <row r="746" ht="11.1" customHeight="1" x14ac:dyDescent="0.25"/>
    <row r="747" ht="11.1" customHeight="1" x14ac:dyDescent="0.25"/>
    <row r="748" ht="11.1" customHeight="1" x14ac:dyDescent="0.25"/>
    <row r="749" ht="11.1" customHeight="1" x14ac:dyDescent="0.25"/>
    <row r="750" ht="11.1" customHeight="1" x14ac:dyDescent="0.25"/>
    <row r="751" ht="11.1" customHeight="1" x14ac:dyDescent="0.25"/>
    <row r="752" ht="11.1" customHeight="1" x14ac:dyDescent="0.25"/>
    <row r="753" ht="11.1" customHeight="1" x14ac:dyDescent="0.25"/>
    <row r="754" ht="11.1" customHeight="1" x14ac:dyDescent="0.25"/>
    <row r="755" ht="11.1" customHeight="1" x14ac:dyDescent="0.25"/>
    <row r="756" ht="11.1" customHeight="1" x14ac:dyDescent="0.25"/>
    <row r="757" ht="11.1" customHeight="1" x14ac:dyDescent="0.25"/>
    <row r="758" ht="11.1" customHeight="1" x14ac:dyDescent="0.25"/>
    <row r="759" ht="11.1" customHeight="1" x14ac:dyDescent="0.25"/>
    <row r="760" ht="11.1" customHeight="1" x14ac:dyDescent="0.25"/>
    <row r="761" ht="11.1" customHeight="1" x14ac:dyDescent="0.25"/>
    <row r="762" ht="11.1" customHeight="1" x14ac:dyDescent="0.25"/>
    <row r="763" ht="11.1" customHeight="1" x14ac:dyDescent="0.25"/>
    <row r="764" ht="11.1" customHeight="1" x14ac:dyDescent="0.25"/>
    <row r="765" ht="11.1" customHeight="1" x14ac:dyDescent="0.25"/>
    <row r="766" ht="11.1" customHeight="1" x14ac:dyDescent="0.25"/>
    <row r="767" ht="11.1" customHeight="1" x14ac:dyDescent="0.25"/>
    <row r="768" ht="11.1" customHeight="1" x14ac:dyDescent="0.25"/>
    <row r="769" ht="11.1" customHeight="1" x14ac:dyDescent="0.25"/>
    <row r="770" ht="11.1" customHeight="1" x14ac:dyDescent="0.25"/>
    <row r="771" ht="11.1" customHeight="1" x14ac:dyDescent="0.25"/>
    <row r="772" ht="11.1" customHeight="1" x14ac:dyDescent="0.25"/>
    <row r="773" ht="11.1" customHeight="1" x14ac:dyDescent="0.25"/>
    <row r="774" ht="11.1" customHeight="1" x14ac:dyDescent="0.25"/>
    <row r="775" ht="11.1" customHeight="1" x14ac:dyDescent="0.25"/>
    <row r="776" ht="11.1" customHeight="1" x14ac:dyDescent="0.25"/>
    <row r="777" ht="11.1" customHeight="1" x14ac:dyDescent="0.25"/>
    <row r="778" ht="11.1" customHeight="1" x14ac:dyDescent="0.25"/>
    <row r="779" ht="11.1" customHeight="1" x14ac:dyDescent="0.25"/>
    <row r="780" ht="11.1" customHeight="1" x14ac:dyDescent="0.25"/>
    <row r="781" ht="11.1" customHeight="1" x14ac:dyDescent="0.25"/>
    <row r="782" ht="11.1" customHeight="1" x14ac:dyDescent="0.25"/>
    <row r="783" ht="11.1" customHeight="1" x14ac:dyDescent="0.25"/>
    <row r="784" ht="11.1" customHeight="1" x14ac:dyDescent="0.25"/>
    <row r="785" ht="11.1" customHeight="1" x14ac:dyDescent="0.25"/>
    <row r="786" ht="11.1" customHeight="1" x14ac:dyDescent="0.25"/>
    <row r="787" ht="11.1" customHeight="1" x14ac:dyDescent="0.25"/>
    <row r="788" ht="11.1" customHeight="1" x14ac:dyDescent="0.25"/>
    <row r="789" ht="11.1" customHeight="1" x14ac:dyDescent="0.25"/>
    <row r="790" ht="11.1" customHeight="1" x14ac:dyDescent="0.25"/>
    <row r="791" ht="11.1" customHeight="1" x14ac:dyDescent="0.25"/>
    <row r="792" ht="11.1" customHeight="1" x14ac:dyDescent="0.25"/>
    <row r="793" ht="11.1" customHeight="1" x14ac:dyDescent="0.25"/>
    <row r="794" ht="11.1" customHeight="1" x14ac:dyDescent="0.25"/>
    <row r="795" ht="11.1" customHeight="1" x14ac:dyDescent="0.25"/>
    <row r="796" ht="11.1" customHeight="1" x14ac:dyDescent="0.25"/>
    <row r="797" ht="11.1" customHeight="1" x14ac:dyDescent="0.25"/>
    <row r="798" ht="11.1" customHeight="1" x14ac:dyDescent="0.25"/>
    <row r="799" ht="11.1" customHeight="1" x14ac:dyDescent="0.25"/>
    <row r="800" ht="11.1" customHeight="1" x14ac:dyDescent="0.25"/>
    <row r="801" ht="11.1" customHeight="1" x14ac:dyDescent="0.25"/>
    <row r="802" ht="11.1" customHeight="1" x14ac:dyDescent="0.25"/>
    <row r="803" ht="11.1" customHeight="1" x14ac:dyDescent="0.25"/>
    <row r="804" ht="11.1" customHeight="1" x14ac:dyDescent="0.25"/>
    <row r="805" ht="11.1" customHeight="1" x14ac:dyDescent="0.25"/>
    <row r="806" ht="11.1" customHeight="1" x14ac:dyDescent="0.25"/>
    <row r="807" ht="11.1" customHeight="1" x14ac:dyDescent="0.25"/>
    <row r="808" ht="11.1" customHeight="1" x14ac:dyDescent="0.25"/>
    <row r="809" ht="11.1" customHeight="1" x14ac:dyDescent="0.25"/>
    <row r="810" ht="11.1" customHeight="1" x14ac:dyDescent="0.25"/>
    <row r="811" ht="11.1" customHeight="1" x14ac:dyDescent="0.25"/>
    <row r="812" ht="11.1" customHeight="1" x14ac:dyDescent="0.25"/>
    <row r="813" ht="11.1" customHeight="1" x14ac:dyDescent="0.25"/>
    <row r="814" ht="11.1" customHeight="1" x14ac:dyDescent="0.25"/>
    <row r="815" ht="11.1" customHeight="1" x14ac:dyDescent="0.25"/>
    <row r="816" ht="11.1" customHeight="1" x14ac:dyDescent="0.25"/>
    <row r="817" ht="11.1" customHeight="1" x14ac:dyDescent="0.25"/>
    <row r="818" ht="11.1" customHeight="1" x14ac:dyDescent="0.25"/>
    <row r="819" ht="11.1" customHeight="1" x14ac:dyDescent="0.25"/>
    <row r="820" ht="11.1" customHeight="1" x14ac:dyDescent="0.25"/>
    <row r="821" ht="11.1" customHeight="1" x14ac:dyDescent="0.25"/>
    <row r="822" ht="11.1" customHeight="1" x14ac:dyDescent="0.25"/>
    <row r="823" ht="11.1" customHeight="1" x14ac:dyDescent="0.25"/>
    <row r="824" ht="11.1" customHeight="1" x14ac:dyDescent="0.25"/>
    <row r="825" ht="11.1" customHeight="1" x14ac:dyDescent="0.25"/>
    <row r="826" ht="11.1" customHeight="1" x14ac:dyDescent="0.25"/>
    <row r="827" ht="11.1" customHeight="1" x14ac:dyDescent="0.25"/>
    <row r="828" ht="11.1" customHeight="1" x14ac:dyDescent="0.25"/>
    <row r="829" ht="11.1" customHeight="1" x14ac:dyDescent="0.25"/>
    <row r="830" ht="11.1" customHeight="1" x14ac:dyDescent="0.25"/>
    <row r="831" ht="11.1" customHeight="1" x14ac:dyDescent="0.25"/>
    <row r="832" ht="11.1" customHeight="1" x14ac:dyDescent="0.25"/>
    <row r="833" ht="11.1" customHeight="1" x14ac:dyDescent="0.25"/>
    <row r="834" ht="11.1" customHeight="1" x14ac:dyDescent="0.25"/>
    <row r="835" ht="11.1" customHeight="1" x14ac:dyDescent="0.25"/>
    <row r="836" ht="11.1" customHeight="1" x14ac:dyDescent="0.25"/>
    <row r="837" ht="11.1" customHeight="1" x14ac:dyDescent="0.25"/>
    <row r="838" ht="11.1" customHeight="1" x14ac:dyDescent="0.25"/>
    <row r="839" ht="11.1" customHeight="1" x14ac:dyDescent="0.25"/>
    <row r="840" ht="11.1" customHeight="1" x14ac:dyDescent="0.25"/>
    <row r="841" ht="11.1" customHeight="1" x14ac:dyDescent="0.25"/>
    <row r="842" ht="11.1" customHeight="1" x14ac:dyDescent="0.25"/>
    <row r="843" ht="11.1" customHeight="1" x14ac:dyDescent="0.25"/>
    <row r="844" ht="11.1" customHeight="1" x14ac:dyDescent="0.25"/>
    <row r="845" ht="11.1" customHeight="1" x14ac:dyDescent="0.25"/>
    <row r="846" ht="11.1" customHeight="1" x14ac:dyDescent="0.25"/>
    <row r="847" ht="11.1" customHeight="1" x14ac:dyDescent="0.25"/>
    <row r="848" ht="11.1" customHeight="1" x14ac:dyDescent="0.25"/>
    <row r="849" ht="11.1" customHeight="1" x14ac:dyDescent="0.25"/>
    <row r="850" ht="11.1" customHeight="1" x14ac:dyDescent="0.25"/>
    <row r="851" ht="11.1" customHeight="1" x14ac:dyDescent="0.25"/>
    <row r="852" ht="11.1" customHeight="1" x14ac:dyDescent="0.25"/>
    <row r="853" ht="11.1" customHeight="1" x14ac:dyDescent="0.25"/>
    <row r="854" ht="11.1" customHeight="1" x14ac:dyDescent="0.25"/>
    <row r="855" ht="11.1" customHeight="1" x14ac:dyDescent="0.25"/>
    <row r="856" ht="11.1" customHeight="1" x14ac:dyDescent="0.25"/>
  </sheetData>
  <mergeCells count="6">
    <mergeCell ref="D142:H144"/>
    <mergeCell ref="A1:B5"/>
    <mergeCell ref="A141:B145"/>
    <mergeCell ref="A71:B75"/>
    <mergeCell ref="D72:H74"/>
    <mergeCell ref="D2:H4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19458" r:id="rId4">
          <objectPr defaultSize="0" autoPict="0" r:id="rId5">
            <anchor moveWithCells="1" sizeWithCells="1">
              <from>
                <xdr:col>0</xdr:col>
                <xdr:colOff>209550</xdr:colOff>
                <xdr:row>0</xdr:row>
                <xdr:rowOff>123825</xdr:rowOff>
              </from>
              <to>
                <xdr:col>2</xdr:col>
                <xdr:colOff>85725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9458" r:id="rId4"/>
      </mc:Fallback>
    </mc:AlternateContent>
    <mc:AlternateContent xmlns:mc="http://schemas.openxmlformats.org/markup-compatibility/2006">
      <mc:Choice Requires="x14">
        <oleObject progId="CorelDRAW.Graphic.12" shapeId="19465" r:id="rId6">
          <objectPr defaultSize="0" autoPict="0" r:id="rId5">
            <anchor moveWithCells="1" sizeWithCells="1">
              <from>
                <xdr:col>0</xdr:col>
                <xdr:colOff>209550</xdr:colOff>
                <xdr:row>70</xdr:row>
                <xdr:rowOff>123825</xdr:rowOff>
              </from>
              <to>
                <xdr:col>2</xdr:col>
                <xdr:colOff>85725</xdr:colOff>
                <xdr:row>74</xdr:row>
                <xdr:rowOff>104775</xdr:rowOff>
              </to>
            </anchor>
          </objectPr>
        </oleObject>
      </mc:Choice>
      <mc:Fallback>
        <oleObject progId="CorelDRAW.Graphic.12" shapeId="19465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39"/>
  <sheetViews>
    <sheetView topLeftCell="J39" zoomScale="70" zoomScaleNormal="70" workbookViewId="0">
      <selection activeCell="N77" sqref="N77"/>
    </sheetView>
  </sheetViews>
  <sheetFormatPr defaultRowHeight="15" x14ac:dyDescent="0.25"/>
  <cols>
    <col min="1" max="1" width="12.7109375" hidden="1" customWidth="1"/>
    <col min="2" max="7" width="9.140625" hidden="1" customWidth="1"/>
    <col min="8" max="8" width="12.7109375" hidden="1" customWidth="1"/>
    <col min="9" max="9" width="1.7109375" hidden="1" customWidth="1"/>
    <col min="10" max="10" width="12.7109375" customWidth="1"/>
    <col min="17" max="17" width="12.7109375" customWidth="1"/>
    <col min="18" max="18" width="1.7109375" customWidth="1"/>
    <col min="19" max="19" width="12.7109375" customWidth="1"/>
    <col min="26" max="26" width="12.7109375" customWidth="1"/>
    <col min="27" max="27" width="1.7109375" customWidth="1"/>
    <col min="28" max="28" width="12.7109375" customWidth="1"/>
    <col min="35" max="35" width="12.7109375" customWidth="1"/>
  </cols>
  <sheetData>
    <row r="1" spans="10:17" ht="11.1" customHeight="1" x14ac:dyDescent="0.3">
      <c r="J1" s="274"/>
      <c r="K1" s="274"/>
      <c r="L1" s="20"/>
      <c r="M1" s="21"/>
      <c r="N1" s="20"/>
      <c r="O1" s="20"/>
      <c r="P1" s="20"/>
      <c r="Q1" s="20"/>
    </row>
    <row r="2" spans="10:17" ht="11.1" customHeight="1" x14ac:dyDescent="0.25">
      <c r="J2" s="274"/>
      <c r="K2" s="274"/>
      <c r="L2" s="11"/>
      <c r="M2" s="275" t="s">
        <v>110</v>
      </c>
      <c r="N2" s="275"/>
      <c r="O2" s="275"/>
      <c r="P2" s="275"/>
      <c r="Q2" s="275"/>
    </row>
    <row r="3" spans="10:17" ht="11.1" customHeight="1" x14ac:dyDescent="0.25">
      <c r="J3" s="274"/>
      <c r="K3" s="274"/>
      <c r="L3" s="11"/>
      <c r="M3" s="275"/>
      <c r="N3" s="275"/>
      <c r="O3" s="275"/>
      <c r="P3" s="275"/>
      <c r="Q3" s="275"/>
    </row>
    <row r="4" spans="10:17" ht="11.1" customHeight="1" x14ac:dyDescent="0.25">
      <c r="J4" s="274"/>
      <c r="K4" s="274"/>
      <c r="L4" s="11"/>
      <c r="M4" s="275"/>
      <c r="N4" s="275"/>
      <c r="O4" s="275"/>
      <c r="P4" s="275"/>
      <c r="Q4" s="275"/>
    </row>
    <row r="5" spans="10:17" ht="11.1" customHeight="1" x14ac:dyDescent="0.25">
      <c r="J5" s="274"/>
      <c r="K5" s="274"/>
      <c r="L5" s="11"/>
      <c r="M5" s="11"/>
      <c r="N5" s="11"/>
      <c r="O5" s="11"/>
      <c r="P5" s="11"/>
      <c r="Q5" s="11"/>
    </row>
    <row r="6" spans="10:17" ht="11.1" customHeight="1" x14ac:dyDescent="0.25">
      <c r="J6" s="22" t="s">
        <v>100</v>
      </c>
      <c r="K6" s="22"/>
      <c r="L6" s="23"/>
      <c r="M6" s="23"/>
      <c r="N6" s="79" t="str">
        <f>Assumptions!$G$117</f>
        <v>Supermarket</v>
      </c>
      <c r="O6" s="49"/>
      <c r="P6" s="80"/>
      <c r="Q6" s="50"/>
    </row>
    <row r="7" spans="10:17" ht="11.1" customHeight="1" x14ac:dyDescent="0.25">
      <c r="J7" s="22" t="s">
        <v>0</v>
      </c>
      <c r="K7" s="23"/>
      <c r="L7" s="23"/>
      <c r="M7" s="23"/>
      <c r="N7" s="79" t="s">
        <v>136</v>
      </c>
      <c r="O7" s="49"/>
      <c r="P7" s="49"/>
      <c r="Q7" s="51"/>
    </row>
    <row r="8" spans="10:17" ht="11.1" customHeight="1" x14ac:dyDescent="0.25">
      <c r="J8" s="22" t="s">
        <v>1</v>
      </c>
      <c r="K8" s="22"/>
      <c r="L8" s="23"/>
      <c r="M8" s="23"/>
      <c r="N8" s="87">
        <f>Assumptions!$A$161</f>
        <v>0</v>
      </c>
      <c r="O8" s="88"/>
      <c r="P8" s="89"/>
      <c r="Q8" s="90"/>
    </row>
    <row r="9" spans="10:17" ht="11.1" customHeight="1" x14ac:dyDescent="0.25">
      <c r="J9" s="22" t="s">
        <v>2</v>
      </c>
      <c r="K9" s="22"/>
      <c r="L9" s="10"/>
      <c r="M9" s="23"/>
      <c r="N9" s="55">
        <f>SUM(L43:L54)</f>
        <v>3000</v>
      </c>
      <c r="O9" s="23" t="s">
        <v>3</v>
      </c>
      <c r="P9" s="25"/>
      <c r="Q9" s="25"/>
    </row>
    <row r="10" spans="10:17" ht="11.1" customHeight="1" x14ac:dyDescent="0.25">
      <c r="J10" s="22"/>
      <c r="K10" s="23"/>
      <c r="L10" s="23"/>
      <c r="M10" s="56"/>
      <c r="N10" s="23"/>
      <c r="O10" s="25"/>
      <c r="P10" s="25"/>
      <c r="Q10" s="25"/>
    </row>
    <row r="11" spans="10:17" ht="11.1" customHeight="1" x14ac:dyDescent="0.25">
      <c r="J11" s="27" t="s">
        <v>4</v>
      </c>
      <c r="K11" s="28"/>
      <c r="L11" s="28"/>
      <c r="M11" s="28"/>
      <c r="N11" s="28"/>
      <c r="O11" s="28"/>
      <c r="P11" s="28"/>
      <c r="Q11" s="29"/>
    </row>
    <row r="12" spans="10:17" ht="11.1" customHeight="1" x14ac:dyDescent="0.25">
      <c r="J12" s="57" t="s">
        <v>5</v>
      </c>
      <c r="K12" s="58" t="s">
        <v>6</v>
      </c>
      <c r="L12" s="31"/>
      <c r="M12" s="32" t="s">
        <v>7</v>
      </c>
      <c r="N12" s="24">
        <f>Assumptions!$C132</f>
        <v>700</v>
      </c>
      <c r="O12" s="32" t="s">
        <v>8</v>
      </c>
      <c r="P12" s="30"/>
      <c r="Q12" s="33">
        <f t="shared" ref="Q12:Q23" si="0">L12*N12</f>
        <v>0</v>
      </c>
    </row>
    <row r="13" spans="10:17" ht="11.1" customHeight="1" x14ac:dyDescent="0.25">
      <c r="J13" s="57" t="s">
        <v>9</v>
      </c>
      <c r="K13" s="58" t="s">
        <v>10</v>
      </c>
      <c r="L13" s="31"/>
      <c r="M13" s="32" t="s">
        <v>7</v>
      </c>
      <c r="N13" s="24">
        <f>Assumptions!$C133</f>
        <v>1400</v>
      </c>
      <c r="O13" s="32" t="s">
        <v>8</v>
      </c>
      <c r="P13" s="30"/>
      <c r="Q13" s="33">
        <f t="shared" si="0"/>
        <v>0</v>
      </c>
    </row>
    <row r="14" spans="10:17" ht="11.1" customHeight="1" x14ac:dyDescent="0.25">
      <c r="J14" s="57" t="s">
        <v>11</v>
      </c>
      <c r="K14" s="58" t="s">
        <v>12</v>
      </c>
      <c r="L14" s="31">
        <f>Assumptions!$C$117</f>
        <v>3000</v>
      </c>
      <c r="M14" s="32" t="s">
        <v>7</v>
      </c>
      <c r="N14" s="24">
        <f>Assumptions!$C134</f>
        <v>2750</v>
      </c>
      <c r="O14" s="32" t="s">
        <v>8</v>
      </c>
      <c r="P14" s="30"/>
      <c r="Q14" s="33">
        <f t="shared" si="0"/>
        <v>8250000</v>
      </c>
    </row>
    <row r="15" spans="10:17" ht="11.1" customHeight="1" x14ac:dyDescent="0.25">
      <c r="J15" s="57" t="s">
        <v>13</v>
      </c>
      <c r="K15" s="58" t="s">
        <v>14</v>
      </c>
      <c r="L15" s="31"/>
      <c r="M15" s="32" t="s">
        <v>7</v>
      </c>
      <c r="N15" s="24">
        <f>Assumptions!$C135</f>
        <v>1800</v>
      </c>
      <c r="O15" s="32" t="s">
        <v>8</v>
      </c>
      <c r="P15" s="30"/>
      <c r="Q15" s="33">
        <f t="shared" si="0"/>
        <v>0</v>
      </c>
    </row>
    <row r="16" spans="10:17" ht="11.1" customHeight="1" x14ac:dyDescent="0.25">
      <c r="J16" s="57" t="s">
        <v>15</v>
      </c>
      <c r="K16" s="58" t="s">
        <v>16</v>
      </c>
      <c r="L16" s="24"/>
      <c r="M16" s="32" t="s">
        <v>7</v>
      </c>
      <c r="N16" s="24">
        <f>Assumptions!$C136</f>
        <v>1291</v>
      </c>
      <c r="O16" s="32" t="s">
        <v>8</v>
      </c>
      <c r="P16" s="30"/>
      <c r="Q16" s="33">
        <f t="shared" si="0"/>
        <v>0</v>
      </c>
    </row>
    <row r="17" spans="10:17" ht="11.1" customHeight="1" x14ac:dyDescent="0.25">
      <c r="J17" s="59" t="s">
        <v>17</v>
      </c>
      <c r="K17" s="58" t="s">
        <v>18</v>
      </c>
      <c r="L17" s="24"/>
      <c r="M17" s="32" t="s">
        <v>7</v>
      </c>
      <c r="N17" s="24">
        <f>Assumptions!$C137</f>
        <v>2500</v>
      </c>
      <c r="O17" s="32" t="s">
        <v>8</v>
      </c>
      <c r="P17" s="30"/>
      <c r="Q17" s="33">
        <f t="shared" si="0"/>
        <v>0</v>
      </c>
    </row>
    <row r="18" spans="10:17" ht="11.1" customHeight="1" x14ac:dyDescent="0.25">
      <c r="J18" s="59" t="s">
        <v>19</v>
      </c>
      <c r="K18" s="58" t="s">
        <v>20</v>
      </c>
      <c r="L18" s="24"/>
      <c r="M18" s="32" t="s">
        <v>7</v>
      </c>
      <c r="N18" s="24">
        <f>Assumptions!$C138</f>
        <v>1077</v>
      </c>
      <c r="O18" s="32" t="s">
        <v>8</v>
      </c>
      <c r="P18" s="30"/>
      <c r="Q18" s="33">
        <f t="shared" si="0"/>
        <v>0</v>
      </c>
    </row>
    <row r="19" spans="10:17" ht="11.1" customHeight="1" x14ac:dyDescent="0.25">
      <c r="J19" s="57" t="s">
        <v>21</v>
      </c>
      <c r="K19" s="58" t="s">
        <v>22</v>
      </c>
      <c r="L19" s="40"/>
      <c r="M19" s="32" t="s">
        <v>7</v>
      </c>
      <c r="N19" s="24">
        <f>Assumptions!$C139</f>
        <v>1350</v>
      </c>
      <c r="O19" s="32" t="s">
        <v>8</v>
      </c>
      <c r="Q19" s="33">
        <f t="shared" si="0"/>
        <v>0</v>
      </c>
    </row>
    <row r="20" spans="10:17" ht="11.1" customHeight="1" x14ac:dyDescent="0.25">
      <c r="J20" s="57" t="s">
        <v>52</v>
      </c>
      <c r="K20" s="58"/>
      <c r="L20" s="31"/>
      <c r="M20" s="32" t="s">
        <v>25</v>
      </c>
      <c r="N20" s="24">
        <f>Assumptions!$C140</f>
        <v>400</v>
      </c>
      <c r="O20" s="32" t="s">
        <v>8</v>
      </c>
      <c r="P20" s="30"/>
      <c r="Q20" s="33">
        <f t="shared" si="0"/>
        <v>0</v>
      </c>
    </row>
    <row r="21" spans="10:17" ht="11.1" customHeight="1" x14ac:dyDescent="0.25">
      <c r="J21" s="57" t="s">
        <v>23</v>
      </c>
      <c r="K21" s="86" t="s">
        <v>24</v>
      </c>
      <c r="L21" s="31"/>
      <c r="M21" s="32" t="s">
        <v>25</v>
      </c>
      <c r="N21" s="24">
        <f>Assumptions!$C141</f>
        <v>1500</v>
      </c>
      <c r="O21" s="32" t="s">
        <v>8</v>
      </c>
      <c r="P21" s="30"/>
      <c r="Q21" s="33">
        <f t="shared" si="0"/>
        <v>0</v>
      </c>
    </row>
    <row r="22" spans="10:17" ht="11.1" customHeight="1" x14ac:dyDescent="0.25">
      <c r="J22" s="57" t="s">
        <v>23</v>
      </c>
      <c r="K22" s="86" t="s">
        <v>24</v>
      </c>
      <c r="L22" s="31"/>
      <c r="M22" s="32" t="s">
        <v>25</v>
      </c>
      <c r="N22" s="24">
        <f>Assumptions!$C142</f>
        <v>700</v>
      </c>
      <c r="O22" s="32" t="s">
        <v>8</v>
      </c>
      <c r="P22" s="30"/>
      <c r="Q22" s="33">
        <f t="shared" si="0"/>
        <v>0</v>
      </c>
    </row>
    <row r="23" spans="10:17" ht="11.1" customHeight="1" x14ac:dyDescent="0.25">
      <c r="J23" s="57" t="s">
        <v>23</v>
      </c>
      <c r="K23" s="86" t="s">
        <v>24</v>
      </c>
      <c r="L23" s="31"/>
      <c r="M23" s="32" t="s">
        <v>25</v>
      </c>
      <c r="N23" s="24">
        <f>Assumptions!$C143</f>
        <v>0</v>
      </c>
      <c r="O23" s="32" t="s">
        <v>8</v>
      </c>
      <c r="P23" s="30"/>
      <c r="Q23" s="33">
        <f t="shared" si="0"/>
        <v>0</v>
      </c>
    </row>
    <row r="24" spans="10:17" ht="11.1" customHeight="1" x14ac:dyDescent="0.25">
      <c r="J24" s="60"/>
      <c r="K24" s="34"/>
      <c r="L24" s="28"/>
      <c r="M24" s="28"/>
      <c r="N24" s="28"/>
      <c r="O24" s="28"/>
      <c r="P24" s="28"/>
      <c r="Q24" s="35"/>
    </row>
    <row r="25" spans="10:17" ht="11.1" customHeight="1" x14ac:dyDescent="0.25">
      <c r="J25" s="61" t="s">
        <v>4</v>
      </c>
      <c r="K25" s="28"/>
      <c r="L25" s="28"/>
      <c r="M25" s="28"/>
      <c r="N25" s="28"/>
      <c r="O25" s="28"/>
      <c r="P25" s="28"/>
      <c r="Q25" s="38">
        <f>SUM(Q12:Q24)</f>
        <v>8250000</v>
      </c>
    </row>
    <row r="26" spans="10:17" ht="11.1" customHeight="1" x14ac:dyDescent="0.25">
      <c r="J26" s="62"/>
      <c r="K26" s="32"/>
      <c r="L26" s="63"/>
      <c r="M26" s="32"/>
      <c r="N26" s="30"/>
      <c r="O26" s="32"/>
      <c r="P26" s="30"/>
      <c r="Q26" s="64"/>
    </row>
    <row r="27" spans="10:17" ht="11.1" customHeight="1" x14ac:dyDescent="0.25">
      <c r="J27" s="61" t="s">
        <v>26</v>
      </c>
      <c r="K27" s="28"/>
      <c r="L27" s="28"/>
      <c r="M27" s="28"/>
      <c r="N27" s="28"/>
      <c r="O27" s="28"/>
      <c r="P27" s="28"/>
      <c r="Q27" s="37"/>
    </row>
    <row r="28" spans="10:17" ht="11.1" customHeight="1" x14ac:dyDescent="0.25">
      <c r="J28" s="65" t="s">
        <v>27</v>
      </c>
      <c r="K28" s="66" t="s">
        <v>28</v>
      </c>
      <c r="L28" s="63"/>
      <c r="M28" s="32"/>
      <c r="N28" s="30"/>
      <c r="O28" s="32"/>
      <c r="P28" s="30"/>
      <c r="Q28" s="64"/>
    </row>
    <row r="29" spans="10:17" ht="11.1" customHeight="1" x14ac:dyDescent="0.25">
      <c r="J29" s="57" t="s">
        <v>5</v>
      </c>
      <c r="K29" s="67">
        <f>Assumptions!$D$115</f>
        <v>2</v>
      </c>
      <c r="L29" s="31">
        <f>L12*K29</f>
        <v>0</v>
      </c>
      <c r="M29" s="32" t="s">
        <v>7</v>
      </c>
      <c r="N29" s="24"/>
      <c r="O29" s="32" t="s">
        <v>8</v>
      </c>
      <c r="P29" s="30"/>
      <c r="Q29" s="33">
        <f t="shared" ref="Q29:Q40" si="1">L29*N29</f>
        <v>0</v>
      </c>
    </row>
    <row r="30" spans="10:17" ht="11.1" customHeight="1" x14ac:dyDescent="0.25">
      <c r="J30" s="57" t="s">
        <v>9</v>
      </c>
      <c r="K30" s="67">
        <f>Assumptions!$D$116</f>
        <v>2</v>
      </c>
      <c r="L30" s="31">
        <f t="shared" ref="L30:L40" si="2">L13*K30</f>
        <v>0</v>
      </c>
      <c r="M30" s="32" t="s">
        <v>7</v>
      </c>
      <c r="N30" s="24"/>
      <c r="O30" s="32" t="s">
        <v>8</v>
      </c>
      <c r="P30" s="30"/>
      <c r="Q30" s="33">
        <f t="shared" si="1"/>
        <v>0</v>
      </c>
    </row>
    <row r="31" spans="10:17" ht="11.1" customHeight="1" x14ac:dyDescent="0.25">
      <c r="J31" s="57" t="s">
        <v>11</v>
      </c>
      <c r="K31" s="67">
        <f>Assumptions!$D$117</f>
        <v>3</v>
      </c>
      <c r="L31" s="31">
        <f t="shared" si="2"/>
        <v>9000</v>
      </c>
      <c r="M31" s="32" t="s">
        <v>7</v>
      </c>
      <c r="N31" s="48">
        <f>(Assumptions!D206+(Assumptions!D189-Assumptions!D206)*Assumptions!D215)/10000</f>
        <v>141.29404669420111</v>
      </c>
      <c r="O31" s="32" t="s">
        <v>8</v>
      </c>
      <c r="P31" s="30"/>
      <c r="Q31" s="33">
        <f t="shared" si="1"/>
        <v>1271646.42024781</v>
      </c>
    </row>
    <row r="32" spans="10:17" ht="11.1" customHeight="1" x14ac:dyDescent="0.25">
      <c r="J32" s="57" t="s">
        <v>13</v>
      </c>
      <c r="K32" s="67">
        <f>Assumptions!$D$118</f>
        <v>1.5</v>
      </c>
      <c r="L32" s="31">
        <f t="shared" si="2"/>
        <v>0</v>
      </c>
      <c r="M32" s="32" t="s">
        <v>7</v>
      </c>
      <c r="N32" s="24"/>
      <c r="O32" s="32" t="s">
        <v>8</v>
      </c>
      <c r="P32" s="30"/>
      <c r="Q32" s="33">
        <f t="shared" si="1"/>
        <v>0</v>
      </c>
    </row>
    <row r="33" spans="10:17" ht="11.1" customHeight="1" x14ac:dyDescent="0.25">
      <c r="J33" s="57" t="s">
        <v>15</v>
      </c>
      <c r="K33" s="67">
        <f>Assumptions!$D$119</f>
        <v>1.5</v>
      </c>
      <c r="L33" s="31">
        <f t="shared" si="2"/>
        <v>0</v>
      </c>
      <c r="M33" s="32" t="s">
        <v>7</v>
      </c>
      <c r="N33" s="24"/>
      <c r="O33" s="32" t="s">
        <v>8</v>
      </c>
      <c r="P33" s="30"/>
      <c r="Q33" s="33">
        <f t="shared" si="1"/>
        <v>0</v>
      </c>
    </row>
    <row r="34" spans="10:17" ht="11.1" customHeight="1" x14ac:dyDescent="0.25">
      <c r="J34" s="59" t="s">
        <v>17</v>
      </c>
      <c r="K34" s="67">
        <f>Assumptions!$D$120</f>
        <v>2</v>
      </c>
      <c r="L34" s="31">
        <f t="shared" si="2"/>
        <v>0</v>
      </c>
      <c r="M34" s="32" t="s">
        <v>7</v>
      </c>
      <c r="N34" s="24"/>
      <c r="O34" s="32" t="s">
        <v>8</v>
      </c>
      <c r="P34" s="30"/>
      <c r="Q34" s="33">
        <f t="shared" si="1"/>
        <v>0</v>
      </c>
    </row>
    <row r="35" spans="10:17" ht="11.1" customHeight="1" x14ac:dyDescent="0.25">
      <c r="J35" s="59" t="s">
        <v>19</v>
      </c>
      <c r="K35" s="67">
        <f>Assumptions!$D$121</f>
        <v>1.5</v>
      </c>
      <c r="L35" s="31">
        <f t="shared" si="2"/>
        <v>0</v>
      </c>
      <c r="M35" s="32" t="s">
        <v>7</v>
      </c>
      <c r="N35" s="24"/>
      <c r="O35" s="32" t="s">
        <v>8</v>
      </c>
      <c r="P35" s="30"/>
      <c r="Q35" s="33">
        <f t="shared" si="1"/>
        <v>0</v>
      </c>
    </row>
    <row r="36" spans="10:17" ht="11.1" customHeight="1" x14ac:dyDescent="0.25">
      <c r="J36" s="57" t="s">
        <v>21</v>
      </c>
      <c r="K36" s="67">
        <f>Assumptions!$D$122</f>
        <v>3</v>
      </c>
      <c r="L36" s="31">
        <f t="shared" si="2"/>
        <v>0</v>
      </c>
      <c r="M36" s="32" t="s">
        <v>7</v>
      </c>
      <c r="N36" s="24"/>
      <c r="O36" s="32" t="s">
        <v>8</v>
      </c>
      <c r="Q36" s="33">
        <f t="shared" si="1"/>
        <v>0</v>
      </c>
    </row>
    <row r="37" spans="10:17" ht="11.1" customHeight="1" x14ac:dyDescent="0.25">
      <c r="J37" s="68" t="s">
        <v>52</v>
      </c>
      <c r="K37" s="67">
        <f>Assumptions!$D$123</f>
        <v>2</v>
      </c>
      <c r="L37" s="31">
        <f t="shared" si="2"/>
        <v>0</v>
      </c>
      <c r="M37" s="32" t="s">
        <v>25</v>
      </c>
      <c r="N37" s="24"/>
      <c r="O37" s="32" t="s">
        <v>8</v>
      </c>
      <c r="P37" s="30"/>
      <c r="Q37" s="33">
        <f t="shared" si="1"/>
        <v>0</v>
      </c>
    </row>
    <row r="38" spans="10:17" ht="11.1" customHeight="1" x14ac:dyDescent="0.25">
      <c r="J38" s="68" t="str">
        <f>K21</f>
        <v>Blank</v>
      </c>
      <c r="K38" s="67">
        <f>Assumptions!$D$124</f>
        <v>2</v>
      </c>
      <c r="L38" s="31">
        <f t="shared" si="2"/>
        <v>0</v>
      </c>
      <c r="M38" s="32" t="s">
        <v>25</v>
      </c>
      <c r="N38" s="24"/>
      <c r="O38" s="32" t="s">
        <v>8</v>
      </c>
      <c r="P38" s="30"/>
      <c r="Q38" s="33">
        <f t="shared" si="1"/>
        <v>0</v>
      </c>
    </row>
    <row r="39" spans="10:17" ht="11.1" customHeight="1" x14ac:dyDescent="0.25">
      <c r="J39" s="68" t="str">
        <f>K22</f>
        <v>Blank</v>
      </c>
      <c r="K39" s="67">
        <f>Assumptions!$D$125</f>
        <v>2</v>
      </c>
      <c r="L39" s="31">
        <f t="shared" si="2"/>
        <v>0</v>
      </c>
      <c r="M39" s="32" t="s">
        <v>25</v>
      </c>
      <c r="N39" s="24"/>
      <c r="O39" s="32" t="s">
        <v>8</v>
      </c>
      <c r="P39" s="30"/>
      <c r="Q39" s="33">
        <f t="shared" si="1"/>
        <v>0</v>
      </c>
    </row>
    <row r="40" spans="10:17" ht="11.1" customHeight="1" x14ac:dyDescent="0.25">
      <c r="J40" s="68" t="str">
        <f>K23</f>
        <v>Blank</v>
      </c>
      <c r="K40" s="67">
        <f>Assumptions!$D$126</f>
        <v>0</v>
      </c>
      <c r="L40" s="31">
        <f t="shared" si="2"/>
        <v>0</v>
      </c>
      <c r="M40" s="32" t="s">
        <v>25</v>
      </c>
      <c r="N40" s="24"/>
      <c r="O40" s="32" t="s">
        <v>8</v>
      </c>
      <c r="P40" s="30"/>
      <c r="Q40" s="33">
        <f t="shared" si="1"/>
        <v>0</v>
      </c>
    </row>
    <row r="41" spans="10:17" ht="11.1" customHeight="1" x14ac:dyDescent="0.25">
      <c r="J41" s="61" t="s">
        <v>29</v>
      </c>
      <c r="K41" s="34"/>
      <c r="L41" s="69"/>
      <c r="M41" s="34"/>
      <c r="N41" s="28" t="s">
        <v>126</v>
      </c>
      <c r="O41" s="34"/>
      <c r="P41" s="39">
        <f>IF(SUM(Q29:Q40)&lt;250000,1%,IF(SUM(Q29:Q40)&lt;500000,3%,IF(SUM(Q29:Q40)&gt;500000,4%)))</f>
        <v>0.04</v>
      </c>
      <c r="Q41" s="70">
        <f>SUM(Q29:Q40)*P41</f>
        <v>50865.856809912402</v>
      </c>
    </row>
    <row r="42" spans="10:17" ht="11.1" customHeight="1" x14ac:dyDescent="0.25">
      <c r="J42" s="65"/>
      <c r="K42" s="66" t="s">
        <v>30</v>
      </c>
      <c r="L42" s="63"/>
      <c r="M42" s="32"/>
      <c r="N42" s="30"/>
      <c r="O42" s="32"/>
      <c r="P42" s="30"/>
      <c r="Q42" s="64"/>
    </row>
    <row r="43" spans="10:17" ht="11.1" customHeight="1" x14ac:dyDescent="0.25">
      <c r="J43" s="57" t="s">
        <v>5</v>
      </c>
      <c r="K43" s="71">
        <f>Assumptions!$E$115</f>
        <v>1</v>
      </c>
      <c r="L43" s="31">
        <f>L12*K43</f>
        <v>0</v>
      </c>
      <c r="M43" s="32" t="s">
        <v>7</v>
      </c>
      <c r="N43" s="24">
        <f>Assumptions!$F$115</f>
        <v>782</v>
      </c>
      <c r="O43" s="32" t="s">
        <v>8</v>
      </c>
      <c r="P43" s="30"/>
      <c r="Q43" s="33">
        <f>L43*N43</f>
        <v>0</v>
      </c>
    </row>
    <row r="44" spans="10:17" ht="11.1" customHeight="1" x14ac:dyDescent="0.25">
      <c r="J44" s="57" t="s">
        <v>9</v>
      </c>
      <c r="K44" s="71">
        <f>Assumptions!$E$116</f>
        <v>1.2</v>
      </c>
      <c r="L44" s="31">
        <f t="shared" ref="L44:L53" si="3">L13*K44</f>
        <v>0</v>
      </c>
      <c r="M44" s="32" t="s">
        <v>7</v>
      </c>
      <c r="N44" s="24">
        <f>Assumptions!$F$116</f>
        <v>1624</v>
      </c>
      <c r="O44" s="32" t="s">
        <v>8</v>
      </c>
      <c r="P44" s="30"/>
      <c r="Q44" s="33">
        <f t="shared" ref="Q44:Q54" si="4">L44*N44</f>
        <v>0</v>
      </c>
    </row>
    <row r="45" spans="10:17" ht="11.1" customHeight="1" x14ac:dyDescent="0.25">
      <c r="J45" s="57" t="s">
        <v>11</v>
      </c>
      <c r="K45" s="71">
        <f>Assumptions!$E$117</f>
        <v>1</v>
      </c>
      <c r="L45" s="31">
        <f t="shared" si="3"/>
        <v>3000</v>
      </c>
      <c r="M45" s="32" t="s">
        <v>7</v>
      </c>
      <c r="N45" s="24">
        <f>Assumptions!$F$117</f>
        <v>1169</v>
      </c>
      <c r="O45" s="32" t="s">
        <v>8</v>
      </c>
      <c r="P45" s="30"/>
      <c r="Q45" s="33">
        <f t="shared" si="4"/>
        <v>3507000</v>
      </c>
    </row>
    <row r="46" spans="10:17" ht="11.1" customHeight="1" x14ac:dyDescent="0.25">
      <c r="J46" s="57" t="s">
        <v>13</v>
      </c>
      <c r="K46" s="71">
        <f>Assumptions!$E$118</f>
        <v>1</v>
      </c>
      <c r="L46" s="31">
        <f t="shared" si="3"/>
        <v>0</v>
      </c>
      <c r="M46" s="32" t="s">
        <v>7</v>
      </c>
      <c r="N46" s="24">
        <f>Assumptions!$F$118</f>
        <v>1028</v>
      </c>
      <c r="O46" s="32" t="s">
        <v>8</v>
      </c>
      <c r="P46" s="30"/>
      <c r="Q46" s="33">
        <f t="shared" si="4"/>
        <v>0</v>
      </c>
    </row>
    <row r="47" spans="10:17" ht="11.1" customHeight="1" x14ac:dyDescent="0.25">
      <c r="J47" s="57" t="s">
        <v>15</v>
      </c>
      <c r="K47" s="71">
        <f>Assumptions!$E$119</f>
        <v>1.2</v>
      </c>
      <c r="L47" s="31">
        <f t="shared" si="3"/>
        <v>0</v>
      </c>
      <c r="M47" s="32" t="s">
        <v>7</v>
      </c>
      <c r="N47" s="24">
        <f>Assumptions!$F$119</f>
        <v>1415</v>
      </c>
      <c r="O47" s="32" t="s">
        <v>8</v>
      </c>
      <c r="P47" s="30"/>
      <c r="Q47" s="33">
        <f t="shared" si="4"/>
        <v>0</v>
      </c>
    </row>
    <row r="48" spans="10:17" ht="11.1" customHeight="1" x14ac:dyDescent="0.25">
      <c r="J48" s="59" t="s">
        <v>17</v>
      </c>
      <c r="K48" s="71">
        <f>Assumptions!$E$120</f>
        <v>1.2</v>
      </c>
      <c r="L48" s="31">
        <f t="shared" si="3"/>
        <v>0</v>
      </c>
      <c r="M48" s="32" t="s">
        <v>7</v>
      </c>
      <c r="N48" s="24">
        <f>Assumptions!$F$120</f>
        <v>1597</v>
      </c>
      <c r="O48" s="32" t="s">
        <v>8</v>
      </c>
      <c r="P48" s="30"/>
      <c r="Q48" s="33">
        <f t="shared" si="4"/>
        <v>0</v>
      </c>
    </row>
    <row r="49" spans="10:17" ht="11.1" customHeight="1" x14ac:dyDescent="0.25">
      <c r="J49" s="59" t="s">
        <v>19</v>
      </c>
      <c r="K49" s="71">
        <f>Assumptions!$E$121</f>
        <v>1</v>
      </c>
      <c r="L49" s="31">
        <f t="shared" si="3"/>
        <v>0</v>
      </c>
      <c r="M49" s="32" t="s">
        <v>7</v>
      </c>
      <c r="N49" s="24">
        <f>Assumptions!$F$121</f>
        <v>2758</v>
      </c>
      <c r="O49" s="32" t="s">
        <v>8</v>
      </c>
      <c r="P49" s="30"/>
      <c r="Q49" s="33">
        <f t="shared" si="4"/>
        <v>0</v>
      </c>
    </row>
    <row r="50" spans="10:17" ht="11.1" customHeight="1" x14ac:dyDescent="0.25">
      <c r="J50" s="57" t="s">
        <v>21</v>
      </c>
      <c r="K50" s="71">
        <f>Assumptions!$E$122</f>
        <v>1</v>
      </c>
      <c r="L50" s="31">
        <f t="shared" si="3"/>
        <v>0</v>
      </c>
      <c r="M50" s="32" t="s">
        <v>7</v>
      </c>
      <c r="N50" s="24">
        <f>Assumptions!$F$122</f>
        <v>1110</v>
      </c>
      <c r="O50" s="32" t="s">
        <v>8</v>
      </c>
      <c r="Q50" s="33">
        <f t="shared" si="4"/>
        <v>0</v>
      </c>
    </row>
    <row r="51" spans="10:17" ht="11.1" customHeight="1" x14ac:dyDescent="0.25">
      <c r="J51" s="59" t="s">
        <v>52</v>
      </c>
      <c r="K51" s="71">
        <f>Assumptions!$E$123</f>
        <v>1</v>
      </c>
      <c r="L51" s="31">
        <f t="shared" si="3"/>
        <v>0</v>
      </c>
      <c r="M51" s="32" t="s">
        <v>25</v>
      </c>
      <c r="N51" s="24">
        <f>Assumptions!$F$123</f>
        <v>830</v>
      </c>
      <c r="O51" s="32" t="s">
        <v>8</v>
      </c>
      <c r="P51" s="30"/>
      <c r="Q51" s="33">
        <f t="shared" si="4"/>
        <v>0</v>
      </c>
    </row>
    <row r="52" spans="10:17" ht="11.1" customHeight="1" x14ac:dyDescent="0.25">
      <c r="J52" s="59" t="str">
        <f>K21</f>
        <v>Blank</v>
      </c>
      <c r="K52" s="71">
        <f>Assumptions!$E$124</f>
        <v>1</v>
      </c>
      <c r="L52" s="31">
        <f t="shared" si="3"/>
        <v>0</v>
      </c>
      <c r="M52" s="32" t="s">
        <v>25</v>
      </c>
      <c r="N52" s="24"/>
      <c r="O52" s="32" t="s">
        <v>8</v>
      </c>
      <c r="P52" s="30"/>
      <c r="Q52" s="33">
        <f t="shared" si="4"/>
        <v>0</v>
      </c>
    </row>
    <row r="53" spans="10:17" ht="11.1" customHeight="1" x14ac:dyDescent="0.25">
      <c r="J53" s="59" t="str">
        <f>K22</f>
        <v>Blank</v>
      </c>
      <c r="K53" s="71">
        <f>Assumptions!$E$125</f>
        <v>1</v>
      </c>
      <c r="L53" s="31">
        <f t="shared" si="3"/>
        <v>0</v>
      </c>
      <c r="M53" s="32" t="s">
        <v>25</v>
      </c>
      <c r="N53" s="24"/>
      <c r="O53" s="32" t="s">
        <v>8</v>
      </c>
      <c r="P53" s="30"/>
      <c r="Q53" s="33">
        <f t="shared" si="4"/>
        <v>0</v>
      </c>
    </row>
    <row r="54" spans="10:17" ht="11.1" customHeight="1" x14ac:dyDescent="0.25">
      <c r="J54" s="59" t="str">
        <f>K23</f>
        <v>Blank</v>
      </c>
      <c r="K54" s="71">
        <f>Assumptions!$E$126</f>
        <v>0</v>
      </c>
      <c r="L54" s="31">
        <f>L23*K54</f>
        <v>0</v>
      </c>
      <c r="M54" s="32" t="s">
        <v>25</v>
      </c>
      <c r="N54" s="24"/>
      <c r="O54" s="32" t="s">
        <v>8</v>
      </c>
      <c r="P54" s="30"/>
      <c r="Q54" s="33">
        <f t="shared" si="4"/>
        <v>0</v>
      </c>
    </row>
    <row r="55" spans="10:17" ht="11.1" customHeight="1" x14ac:dyDescent="0.25">
      <c r="J55" s="72"/>
      <c r="K55" s="72"/>
      <c r="L55" s="72"/>
      <c r="M55" s="34"/>
      <c r="N55" s="72"/>
      <c r="O55" s="72"/>
      <c r="P55" s="72"/>
      <c r="Q55" s="72"/>
    </row>
    <row r="56" spans="10:17" ht="11.1" customHeight="1" x14ac:dyDescent="0.25">
      <c r="J56" s="59" t="s">
        <v>31</v>
      </c>
      <c r="K56" s="10"/>
      <c r="N56" s="73">
        <f>Assumptions!$E$147</f>
        <v>0</v>
      </c>
      <c r="O56" s="32" t="s">
        <v>32</v>
      </c>
      <c r="Q56" s="33">
        <f>SUM(L43:L54)*N56</f>
        <v>0</v>
      </c>
    </row>
    <row r="57" spans="10:17" ht="11.1" customHeight="1" x14ac:dyDescent="0.25">
      <c r="J57" s="59" t="s">
        <v>33</v>
      </c>
      <c r="K57" s="23"/>
      <c r="L57" s="30"/>
      <c r="M57" s="30"/>
      <c r="N57" s="85">
        <f>Assumptions!$E$148</f>
        <v>0.08</v>
      </c>
      <c r="O57" s="32" t="s">
        <v>34</v>
      </c>
      <c r="P57" s="30"/>
      <c r="Q57" s="33">
        <f>SUM(Q43:Q54)*N57</f>
        <v>280560</v>
      </c>
    </row>
    <row r="58" spans="10:17" ht="11.1" customHeight="1" x14ac:dyDescent="0.25">
      <c r="J58" s="59" t="s">
        <v>35</v>
      </c>
      <c r="K58" s="23"/>
      <c r="L58" s="30"/>
      <c r="M58" s="30"/>
      <c r="N58" s="85">
        <f>Assumptions!$E$149</f>
        <v>5.0000000000000001E-3</v>
      </c>
      <c r="O58" s="32" t="s">
        <v>36</v>
      </c>
      <c r="P58" s="30"/>
      <c r="Q58" s="33">
        <f>Q25*N58</f>
        <v>41250</v>
      </c>
    </row>
    <row r="59" spans="10:17" ht="11.1" customHeight="1" x14ac:dyDescent="0.25">
      <c r="J59" s="59" t="s">
        <v>37</v>
      </c>
      <c r="K59" s="23"/>
      <c r="L59" s="30"/>
      <c r="M59" s="30"/>
      <c r="N59" s="85">
        <f>Assumptions!$E$150</f>
        <v>6.0000000000000001E-3</v>
      </c>
      <c r="O59" s="32" t="s">
        <v>34</v>
      </c>
      <c r="P59" s="30"/>
      <c r="Q59" s="33">
        <f>SUM(Q43:Q54)*N59</f>
        <v>21042</v>
      </c>
    </row>
    <row r="60" spans="10:17" ht="11.1" customHeight="1" x14ac:dyDescent="0.25">
      <c r="J60" s="59" t="s">
        <v>38</v>
      </c>
      <c r="K60" s="23"/>
      <c r="L60" s="30"/>
      <c r="M60" s="30"/>
      <c r="N60" s="85">
        <f>Assumptions!$E$151</f>
        <v>0.01</v>
      </c>
      <c r="O60" s="32" t="s">
        <v>36</v>
      </c>
      <c r="P60" s="30"/>
      <c r="Q60" s="33">
        <f>SUM(Q12:Q17)*N60+Q19*N60</f>
        <v>82500</v>
      </c>
    </row>
    <row r="61" spans="10:17" ht="11.1" customHeight="1" x14ac:dyDescent="0.25">
      <c r="J61" s="59" t="s">
        <v>39</v>
      </c>
      <c r="K61" s="23"/>
      <c r="L61" s="41"/>
      <c r="M61" s="30"/>
      <c r="N61" s="85">
        <f>Assumptions!$E$152</f>
        <v>0.05</v>
      </c>
      <c r="O61" s="32" t="s">
        <v>34</v>
      </c>
      <c r="P61" s="30"/>
      <c r="Q61" s="33">
        <f>SUM(Q43:Q54)*N61</f>
        <v>175350</v>
      </c>
    </row>
    <row r="62" spans="10:17" ht="11.1" customHeight="1" x14ac:dyDescent="0.25">
      <c r="J62" s="59" t="s">
        <v>40</v>
      </c>
      <c r="K62" s="10"/>
      <c r="N62" s="40">
        <f>Assumptions!$E$153</f>
        <v>10</v>
      </c>
      <c r="O62" s="32" t="s">
        <v>133</v>
      </c>
      <c r="Q62" s="36">
        <f>L14*N62</f>
        <v>30000</v>
      </c>
    </row>
    <row r="63" spans="10:17" ht="11.1" customHeight="1" x14ac:dyDescent="0.25">
      <c r="J63" s="59" t="s">
        <v>42</v>
      </c>
      <c r="K63" s="23"/>
      <c r="L63" s="39">
        <f>Assumptions!$C$154</f>
        <v>0.05</v>
      </c>
      <c r="M63" s="31">
        <f>Assumptions!$D$154</f>
        <v>12</v>
      </c>
      <c r="N63" s="74" t="s">
        <v>43</v>
      </c>
      <c r="O63" s="24">
        <f>Assumptions!$G$154</f>
        <v>3</v>
      </c>
      <c r="P63" s="74" t="s">
        <v>88</v>
      </c>
      <c r="Q63" s="33">
        <f>(((SUM(Q29:Q41)*POWER((1+L63/12),((M63+O63)/12)*12))-SUM(Q29:Q41))   +     ((((SUM(Q43:Q62)*POWER((1+L63/12),((M63+O63)/12)*12))-SUM(Q43:Q62))*0.5)))</f>
        <v>218255.40817954554</v>
      </c>
    </row>
    <row r="64" spans="10:17" ht="11.1" customHeight="1" x14ac:dyDescent="0.25">
      <c r="J64" s="59" t="s">
        <v>44</v>
      </c>
      <c r="K64" s="23"/>
      <c r="L64" s="39">
        <f>Assumptions!$C$155</f>
        <v>0.01</v>
      </c>
      <c r="M64" s="32" t="s">
        <v>45</v>
      </c>
      <c r="N64" s="30"/>
      <c r="O64" s="30"/>
      <c r="P64" s="30"/>
      <c r="Q64" s="33">
        <f>SUM(Q29:Q62)*L64</f>
        <v>54602.142770577222</v>
      </c>
    </row>
    <row r="65" spans="10:17" ht="11.1" customHeight="1" x14ac:dyDescent="0.25">
      <c r="J65" s="59" t="s">
        <v>46</v>
      </c>
      <c r="K65" s="23"/>
      <c r="L65" s="30"/>
      <c r="M65" s="39">
        <f>Assumptions!$D$156</f>
        <v>0.17499999999999999</v>
      </c>
      <c r="N65" s="32" t="s">
        <v>47</v>
      </c>
      <c r="O65" s="30"/>
      <c r="P65" s="30"/>
      <c r="Q65" s="33">
        <f>Q25*M65</f>
        <v>1443750</v>
      </c>
    </row>
    <row r="66" spans="10:17" ht="11.1" customHeight="1" x14ac:dyDescent="0.25">
      <c r="J66" s="61" t="s">
        <v>48</v>
      </c>
      <c r="K66" s="28"/>
      <c r="L66" s="28"/>
      <c r="M66" s="28"/>
      <c r="N66" s="28"/>
      <c r="O66" s="28"/>
      <c r="P66" s="28"/>
      <c r="Q66" s="38">
        <f>SUM(Q29:Q65)</f>
        <v>7176821.8280078452</v>
      </c>
    </row>
    <row r="67" spans="10:17" ht="11.1" customHeight="1" x14ac:dyDescent="0.25">
      <c r="J67" s="75"/>
      <c r="K67" s="30"/>
      <c r="L67" s="30"/>
      <c r="M67" s="30"/>
      <c r="N67" s="30"/>
      <c r="O67" s="30"/>
      <c r="P67" s="30"/>
      <c r="Q67" s="76"/>
    </row>
    <row r="68" spans="10:17" ht="11.1" customHeight="1" x14ac:dyDescent="0.25">
      <c r="J68" s="77" t="s">
        <v>49</v>
      </c>
      <c r="K68" s="42"/>
      <c r="L68" s="42"/>
      <c r="M68" s="42"/>
      <c r="N68" s="42"/>
      <c r="O68" s="42"/>
      <c r="P68" s="42"/>
      <c r="Q68" s="43">
        <f>Q25-Q66</f>
        <v>1073178.1719921548</v>
      </c>
    </row>
    <row r="69" spans="10:17" ht="11.1" customHeight="1" x14ac:dyDescent="0.25">
      <c r="J69" s="77" t="s">
        <v>50</v>
      </c>
      <c r="K69" s="42"/>
      <c r="L69" s="42"/>
      <c r="M69" s="42"/>
      <c r="N69" s="42"/>
      <c r="O69" s="42"/>
      <c r="P69" s="42"/>
      <c r="Q69" s="78">
        <f>Q68/N9</f>
        <v>357.72605733071828</v>
      </c>
    </row>
    <row r="70" spans="10:17" ht="11.1" customHeight="1" x14ac:dyDescent="0.25"/>
    <row r="71" spans="10:17" ht="11.1" customHeight="1" x14ac:dyDescent="0.3">
      <c r="J71" s="274"/>
      <c r="K71" s="274"/>
      <c r="L71" s="20"/>
      <c r="M71" s="21"/>
      <c r="N71" s="20"/>
      <c r="O71" s="20"/>
      <c r="P71" s="20"/>
      <c r="Q71" s="20"/>
    </row>
    <row r="72" spans="10:17" ht="11.1" customHeight="1" x14ac:dyDescent="0.25">
      <c r="J72" s="274"/>
      <c r="K72" s="274"/>
      <c r="L72" s="11"/>
      <c r="M72" s="275" t="s">
        <v>110</v>
      </c>
      <c r="N72" s="275"/>
      <c r="O72" s="275"/>
      <c r="P72" s="275"/>
      <c r="Q72" s="275"/>
    </row>
    <row r="73" spans="10:17" ht="11.1" customHeight="1" x14ac:dyDescent="0.25">
      <c r="J73" s="274"/>
      <c r="K73" s="274"/>
      <c r="L73" s="11"/>
      <c r="M73" s="275"/>
      <c r="N73" s="275"/>
      <c r="O73" s="275"/>
      <c r="P73" s="275"/>
      <c r="Q73" s="275"/>
    </row>
    <row r="74" spans="10:17" ht="11.1" customHeight="1" x14ac:dyDescent="0.25">
      <c r="J74" s="274"/>
      <c r="K74" s="274"/>
      <c r="L74" s="11"/>
      <c r="M74" s="275"/>
      <c r="N74" s="275"/>
      <c r="O74" s="275"/>
      <c r="P74" s="275"/>
      <c r="Q74" s="275"/>
    </row>
    <row r="75" spans="10:17" ht="11.1" customHeight="1" x14ac:dyDescent="0.25">
      <c r="J75" s="274"/>
      <c r="K75" s="274"/>
      <c r="L75" s="11"/>
      <c r="M75" s="11"/>
      <c r="N75" s="11"/>
      <c r="O75" s="11"/>
      <c r="P75" s="11"/>
      <c r="Q75" s="11"/>
    </row>
    <row r="76" spans="10:17" ht="11.1" customHeight="1" x14ac:dyDescent="0.25">
      <c r="J76" s="22" t="s">
        <v>100</v>
      </c>
      <c r="K76" s="22"/>
      <c r="L76" s="23"/>
      <c r="M76" s="23"/>
      <c r="N76" s="79" t="str">
        <f>Assumptions!$G$117</f>
        <v>Supermarket</v>
      </c>
      <c r="O76" s="49"/>
      <c r="P76" s="80"/>
      <c r="Q76" s="50"/>
    </row>
    <row r="77" spans="10:17" ht="11.1" customHeight="1" x14ac:dyDescent="0.25">
      <c r="J77" s="22" t="s">
        <v>0</v>
      </c>
      <c r="K77" s="23"/>
      <c r="L77" s="23"/>
      <c r="M77" s="23"/>
      <c r="N77" s="79" t="s">
        <v>135</v>
      </c>
      <c r="O77" s="49"/>
      <c r="P77" s="49"/>
      <c r="Q77" s="51"/>
    </row>
    <row r="78" spans="10:17" ht="11.1" customHeight="1" x14ac:dyDescent="0.25">
      <c r="J78" s="22" t="s">
        <v>1</v>
      </c>
      <c r="K78" s="22"/>
      <c r="L78" s="23"/>
      <c r="M78" s="23"/>
      <c r="N78" s="87">
        <f>Assumptions!$A$161</f>
        <v>0</v>
      </c>
      <c r="O78" s="88"/>
      <c r="P78" s="89"/>
      <c r="Q78" s="90"/>
    </row>
    <row r="79" spans="10:17" ht="11.1" customHeight="1" x14ac:dyDescent="0.25">
      <c r="J79" s="22" t="s">
        <v>2</v>
      </c>
      <c r="K79" s="22"/>
      <c r="L79" s="10"/>
      <c r="M79" s="23"/>
      <c r="N79" s="55">
        <f>SUM(L113:L124)</f>
        <v>3000</v>
      </c>
      <c r="O79" s="23" t="s">
        <v>3</v>
      </c>
      <c r="P79" s="25"/>
      <c r="Q79" s="25"/>
    </row>
    <row r="80" spans="10:17" ht="11.1" customHeight="1" x14ac:dyDescent="0.25">
      <c r="J80" s="22"/>
      <c r="K80" s="23"/>
      <c r="L80" s="23"/>
      <c r="M80" s="56"/>
      <c r="N80" s="23"/>
      <c r="O80" s="25"/>
      <c r="P80" s="25"/>
      <c r="Q80" s="25"/>
    </row>
    <row r="81" spans="10:17" ht="11.1" customHeight="1" x14ac:dyDescent="0.25">
      <c r="J81" s="27" t="s">
        <v>4</v>
      </c>
      <c r="K81" s="28"/>
      <c r="L81" s="28"/>
      <c r="M81" s="28"/>
      <c r="N81" s="28"/>
      <c r="O81" s="28"/>
      <c r="P81" s="28"/>
      <c r="Q81" s="29"/>
    </row>
    <row r="82" spans="10:17" ht="11.1" customHeight="1" x14ac:dyDescent="0.25">
      <c r="J82" s="57" t="s">
        <v>5</v>
      </c>
      <c r="K82" s="58" t="s">
        <v>6</v>
      </c>
      <c r="L82" s="31"/>
      <c r="M82" s="32" t="s">
        <v>7</v>
      </c>
      <c r="N82" s="24">
        <f>Assumptions!$C132</f>
        <v>700</v>
      </c>
      <c r="O82" s="32" t="s">
        <v>8</v>
      </c>
      <c r="P82" s="30"/>
      <c r="Q82" s="33">
        <f t="shared" ref="Q82:Q93" si="5">L82*N82</f>
        <v>0</v>
      </c>
    </row>
    <row r="83" spans="10:17" ht="11.1" customHeight="1" x14ac:dyDescent="0.25">
      <c r="J83" s="57" t="s">
        <v>9</v>
      </c>
      <c r="K83" s="58" t="s">
        <v>10</v>
      </c>
      <c r="L83" s="31"/>
      <c r="M83" s="32" t="s">
        <v>7</v>
      </c>
      <c r="N83" s="24">
        <f>Assumptions!$C133</f>
        <v>1400</v>
      </c>
      <c r="O83" s="32" t="s">
        <v>8</v>
      </c>
      <c r="P83" s="30"/>
      <c r="Q83" s="33">
        <f t="shared" si="5"/>
        <v>0</v>
      </c>
    </row>
    <row r="84" spans="10:17" ht="11.1" customHeight="1" x14ac:dyDescent="0.25">
      <c r="J84" s="57" t="s">
        <v>11</v>
      </c>
      <c r="K84" s="58" t="s">
        <v>12</v>
      </c>
      <c r="L84" s="31">
        <f>Assumptions!$C$117</f>
        <v>3000</v>
      </c>
      <c r="M84" s="32" t="s">
        <v>7</v>
      </c>
      <c r="N84" s="24">
        <f>Assumptions!$C134</f>
        <v>2750</v>
      </c>
      <c r="O84" s="32" t="s">
        <v>8</v>
      </c>
      <c r="P84" s="30"/>
      <c r="Q84" s="33">
        <f t="shared" si="5"/>
        <v>8250000</v>
      </c>
    </row>
    <row r="85" spans="10:17" ht="11.1" customHeight="1" x14ac:dyDescent="0.25">
      <c r="J85" s="57" t="s">
        <v>13</v>
      </c>
      <c r="K85" s="58" t="s">
        <v>14</v>
      </c>
      <c r="L85" s="31"/>
      <c r="M85" s="32" t="s">
        <v>7</v>
      </c>
      <c r="N85" s="24">
        <f>Assumptions!$C135</f>
        <v>1800</v>
      </c>
      <c r="O85" s="32" t="s">
        <v>8</v>
      </c>
      <c r="P85" s="30"/>
      <c r="Q85" s="33">
        <f t="shared" si="5"/>
        <v>0</v>
      </c>
    </row>
    <row r="86" spans="10:17" ht="11.1" customHeight="1" x14ac:dyDescent="0.25">
      <c r="J86" s="57" t="s">
        <v>15</v>
      </c>
      <c r="K86" s="58" t="s">
        <v>16</v>
      </c>
      <c r="L86" s="24"/>
      <c r="M86" s="32" t="s">
        <v>7</v>
      </c>
      <c r="N86" s="24">
        <f>Assumptions!$C136</f>
        <v>1291</v>
      </c>
      <c r="O86" s="32" t="s">
        <v>8</v>
      </c>
      <c r="P86" s="30"/>
      <c r="Q86" s="33">
        <f t="shared" si="5"/>
        <v>0</v>
      </c>
    </row>
    <row r="87" spans="10:17" ht="11.1" customHeight="1" x14ac:dyDescent="0.25">
      <c r="J87" s="59" t="s">
        <v>17</v>
      </c>
      <c r="K87" s="58" t="s">
        <v>18</v>
      </c>
      <c r="L87" s="24"/>
      <c r="M87" s="32" t="s">
        <v>7</v>
      </c>
      <c r="N87" s="24">
        <f>Assumptions!$C137</f>
        <v>2500</v>
      </c>
      <c r="O87" s="32" t="s">
        <v>8</v>
      </c>
      <c r="P87" s="30"/>
      <c r="Q87" s="33">
        <f t="shared" si="5"/>
        <v>0</v>
      </c>
    </row>
    <row r="88" spans="10:17" ht="11.1" customHeight="1" x14ac:dyDescent="0.25">
      <c r="J88" s="59" t="s">
        <v>19</v>
      </c>
      <c r="K88" s="58" t="s">
        <v>20</v>
      </c>
      <c r="L88" s="24"/>
      <c r="M88" s="32" t="s">
        <v>7</v>
      </c>
      <c r="N88" s="24">
        <f>Assumptions!$C138</f>
        <v>1077</v>
      </c>
      <c r="O88" s="32" t="s">
        <v>8</v>
      </c>
      <c r="P88" s="30"/>
      <c r="Q88" s="33">
        <f t="shared" si="5"/>
        <v>0</v>
      </c>
    </row>
    <row r="89" spans="10:17" ht="11.1" customHeight="1" x14ac:dyDescent="0.25">
      <c r="J89" s="57" t="s">
        <v>21</v>
      </c>
      <c r="K89" s="58" t="s">
        <v>22</v>
      </c>
      <c r="L89" s="40"/>
      <c r="M89" s="32" t="s">
        <v>7</v>
      </c>
      <c r="N89" s="24">
        <f>Assumptions!$C139</f>
        <v>1350</v>
      </c>
      <c r="O89" s="32" t="s">
        <v>8</v>
      </c>
      <c r="Q89" s="33">
        <f t="shared" si="5"/>
        <v>0</v>
      </c>
    </row>
    <row r="90" spans="10:17" ht="11.1" customHeight="1" x14ac:dyDescent="0.25">
      <c r="J90" s="57" t="s">
        <v>52</v>
      </c>
      <c r="K90" s="58"/>
      <c r="L90" s="31"/>
      <c r="M90" s="32" t="s">
        <v>25</v>
      </c>
      <c r="N90" s="24">
        <f>Assumptions!$C140</f>
        <v>400</v>
      </c>
      <c r="O90" s="32" t="s">
        <v>8</v>
      </c>
      <c r="P90" s="30"/>
      <c r="Q90" s="33">
        <f t="shared" si="5"/>
        <v>0</v>
      </c>
    </row>
    <row r="91" spans="10:17" ht="11.1" customHeight="1" x14ac:dyDescent="0.25">
      <c r="J91" s="57" t="s">
        <v>23</v>
      </c>
      <c r="K91" s="86" t="s">
        <v>24</v>
      </c>
      <c r="L91" s="31"/>
      <c r="M91" s="32" t="s">
        <v>25</v>
      </c>
      <c r="N91" s="24">
        <f>Assumptions!$C141</f>
        <v>1500</v>
      </c>
      <c r="O91" s="32" t="s">
        <v>8</v>
      </c>
      <c r="P91" s="30"/>
      <c r="Q91" s="33">
        <f t="shared" si="5"/>
        <v>0</v>
      </c>
    </row>
    <row r="92" spans="10:17" ht="11.1" customHeight="1" x14ac:dyDescent="0.25">
      <c r="J92" s="57" t="s">
        <v>23</v>
      </c>
      <c r="K92" s="86" t="s">
        <v>24</v>
      </c>
      <c r="L92" s="31"/>
      <c r="M92" s="32" t="s">
        <v>25</v>
      </c>
      <c r="N92" s="24">
        <f>Assumptions!$C142</f>
        <v>700</v>
      </c>
      <c r="O92" s="32" t="s">
        <v>8</v>
      </c>
      <c r="P92" s="30"/>
      <c r="Q92" s="33">
        <f t="shared" si="5"/>
        <v>0</v>
      </c>
    </row>
    <row r="93" spans="10:17" ht="11.1" customHeight="1" x14ac:dyDescent="0.25">
      <c r="J93" s="57" t="s">
        <v>23</v>
      </c>
      <c r="K93" s="86" t="s">
        <v>24</v>
      </c>
      <c r="L93" s="31"/>
      <c r="M93" s="32" t="s">
        <v>25</v>
      </c>
      <c r="N93" s="24">
        <f>Assumptions!$C143</f>
        <v>0</v>
      </c>
      <c r="O93" s="32" t="s">
        <v>8</v>
      </c>
      <c r="P93" s="30"/>
      <c r="Q93" s="33">
        <f t="shared" si="5"/>
        <v>0</v>
      </c>
    </row>
    <row r="94" spans="10:17" ht="11.1" customHeight="1" x14ac:dyDescent="0.25">
      <c r="J94" s="60"/>
      <c r="K94" s="34"/>
      <c r="L94" s="28"/>
      <c r="M94" s="28"/>
      <c r="N94" s="28"/>
      <c r="O94" s="28"/>
      <c r="P94" s="28"/>
      <c r="Q94" s="35"/>
    </row>
    <row r="95" spans="10:17" ht="11.1" customHeight="1" x14ac:dyDescent="0.25">
      <c r="J95" s="61" t="s">
        <v>4</v>
      </c>
      <c r="K95" s="28"/>
      <c r="L95" s="28"/>
      <c r="M95" s="28"/>
      <c r="N95" s="28"/>
      <c r="O95" s="28"/>
      <c r="P95" s="28"/>
      <c r="Q95" s="38">
        <f>SUM(Q82:Q94)</f>
        <v>8250000</v>
      </c>
    </row>
    <row r="96" spans="10:17" ht="11.1" customHeight="1" x14ac:dyDescent="0.25">
      <c r="J96" s="62"/>
      <c r="K96" s="32"/>
      <c r="L96" s="63"/>
      <c r="M96" s="32"/>
      <c r="N96" s="30"/>
      <c r="O96" s="32"/>
      <c r="P96" s="30"/>
      <c r="Q96" s="64"/>
    </row>
    <row r="97" spans="10:17" ht="11.1" customHeight="1" x14ac:dyDescent="0.25">
      <c r="J97" s="61" t="s">
        <v>26</v>
      </c>
      <c r="K97" s="28"/>
      <c r="L97" s="28"/>
      <c r="M97" s="28"/>
      <c r="N97" s="28"/>
      <c r="O97" s="28"/>
      <c r="P97" s="28"/>
      <c r="Q97" s="37"/>
    </row>
    <row r="98" spans="10:17" ht="11.1" customHeight="1" x14ac:dyDescent="0.25">
      <c r="J98" s="65" t="s">
        <v>27</v>
      </c>
      <c r="K98" s="66" t="s">
        <v>28</v>
      </c>
      <c r="L98" s="63"/>
      <c r="M98" s="32"/>
      <c r="N98" s="30"/>
      <c r="O98" s="32"/>
      <c r="P98" s="30"/>
      <c r="Q98" s="64"/>
    </row>
    <row r="99" spans="10:17" ht="11.1" customHeight="1" x14ac:dyDescent="0.25">
      <c r="J99" s="57" t="s">
        <v>5</v>
      </c>
      <c r="K99" s="67">
        <f>Assumptions!$D$115</f>
        <v>2</v>
      </c>
      <c r="L99" s="31">
        <f>L82*K99</f>
        <v>0</v>
      </c>
      <c r="M99" s="32" t="s">
        <v>7</v>
      </c>
      <c r="N99" s="24"/>
      <c r="O99" s="32" t="s">
        <v>8</v>
      </c>
      <c r="P99" s="30"/>
      <c r="Q99" s="33">
        <f t="shared" ref="Q99:Q110" si="6">L99*N99</f>
        <v>0</v>
      </c>
    </row>
    <row r="100" spans="10:17" ht="11.1" customHeight="1" x14ac:dyDescent="0.25">
      <c r="J100" s="57" t="s">
        <v>9</v>
      </c>
      <c r="K100" s="67">
        <f>Assumptions!$D$116</f>
        <v>2</v>
      </c>
      <c r="L100" s="31">
        <f t="shared" ref="L100:L110" si="7">L83*K100</f>
        <v>0</v>
      </c>
      <c r="M100" s="32" t="s">
        <v>7</v>
      </c>
      <c r="N100" s="24"/>
      <c r="O100" s="32" t="s">
        <v>8</v>
      </c>
      <c r="P100" s="30"/>
      <c r="Q100" s="33">
        <f t="shared" si="6"/>
        <v>0</v>
      </c>
    </row>
    <row r="101" spans="10:17" ht="11.1" customHeight="1" x14ac:dyDescent="0.25">
      <c r="J101" s="57" t="s">
        <v>11</v>
      </c>
      <c r="K101" s="67">
        <f>Assumptions!$D$117</f>
        <v>3</v>
      </c>
      <c r="L101" s="31">
        <f t="shared" si="7"/>
        <v>9000</v>
      </c>
      <c r="M101" s="32" t="s">
        <v>7</v>
      </c>
      <c r="N101" s="40">
        <f>(Assumptions!D183+(Assumptions!D189-Assumptions!D183)*Assumptions!D215)/10000</f>
        <v>161.54404669420111</v>
      </c>
      <c r="O101" s="32" t="s">
        <v>8</v>
      </c>
      <c r="P101" s="30"/>
      <c r="Q101" s="33">
        <f t="shared" si="6"/>
        <v>1453896.42024781</v>
      </c>
    </row>
    <row r="102" spans="10:17" ht="11.1" customHeight="1" x14ac:dyDescent="0.25">
      <c r="J102" s="57" t="s">
        <v>13</v>
      </c>
      <c r="K102" s="67">
        <f>Assumptions!$D$118</f>
        <v>1.5</v>
      </c>
      <c r="L102" s="31">
        <f t="shared" si="7"/>
        <v>0</v>
      </c>
      <c r="M102" s="32" t="s">
        <v>7</v>
      </c>
      <c r="N102" s="24"/>
      <c r="O102" s="32" t="s">
        <v>8</v>
      </c>
      <c r="P102" s="30"/>
      <c r="Q102" s="33">
        <f t="shared" si="6"/>
        <v>0</v>
      </c>
    </row>
    <row r="103" spans="10:17" ht="11.1" customHeight="1" x14ac:dyDescent="0.25">
      <c r="J103" s="57" t="s">
        <v>15</v>
      </c>
      <c r="K103" s="67">
        <f>Assumptions!$D$119</f>
        <v>1.5</v>
      </c>
      <c r="L103" s="31">
        <f t="shared" si="7"/>
        <v>0</v>
      </c>
      <c r="M103" s="32" t="s">
        <v>7</v>
      </c>
      <c r="N103" s="24"/>
      <c r="O103" s="32" t="s">
        <v>8</v>
      </c>
      <c r="P103" s="30"/>
      <c r="Q103" s="33">
        <f t="shared" si="6"/>
        <v>0</v>
      </c>
    </row>
    <row r="104" spans="10:17" ht="11.1" customHeight="1" x14ac:dyDescent="0.25">
      <c r="J104" s="59" t="s">
        <v>17</v>
      </c>
      <c r="K104" s="67">
        <f>Assumptions!$D$120</f>
        <v>2</v>
      </c>
      <c r="L104" s="31">
        <f t="shared" si="7"/>
        <v>0</v>
      </c>
      <c r="M104" s="32" t="s">
        <v>7</v>
      </c>
      <c r="N104" s="24"/>
      <c r="O104" s="32" t="s">
        <v>8</v>
      </c>
      <c r="P104" s="30"/>
      <c r="Q104" s="33">
        <f t="shared" si="6"/>
        <v>0</v>
      </c>
    </row>
    <row r="105" spans="10:17" ht="11.1" customHeight="1" x14ac:dyDescent="0.25">
      <c r="J105" s="59" t="s">
        <v>19</v>
      </c>
      <c r="K105" s="67">
        <f>Assumptions!$D$121</f>
        <v>1.5</v>
      </c>
      <c r="L105" s="31">
        <f t="shared" si="7"/>
        <v>0</v>
      </c>
      <c r="M105" s="32" t="s">
        <v>7</v>
      </c>
      <c r="N105" s="24"/>
      <c r="O105" s="32" t="s">
        <v>8</v>
      </c>
      <c r="P105" s="30"/>
      <c r="Q105" s="33">
        <f t="shared" si="6"/>
        <v>0</v>
      </c>
    </row>
    <row r="106" spans="10:17" ht="11.1" customHeight="1" x14ac:dyDescent="0.25">
      <c r="J106" s="57" t="s">
        <v>21</v>
      </c>
      <c r="K106" s="67">
        <f>Assumptions!$D$122</f>
        <v>3</v>
      </c>
      <c r="L106" s="31">
        <f t="shared" si="7"/>
        <v>0</v>
      </c>
      <c r="M106" s="32" t="s">
        <v>7</v>
      </c>
      <c r="N106" s="24"/>
      <c r="O106" s="32" t="s">
        <v>8</v>
      </c>
      <c r="Q106" s="33">
        <f t="shared" si="6"/>
        <v>0</v>
      </c>
    </row>
    <row r="107" spans="10:17" ht="11.1" customHeight="1" x14ac:dyDescent="0.25">
      <c r="J107" s="68" t="s">
        <v>52</v>
      </c>
      <c r="K107" s="67">
        <f>Assumptions!$D$123</f>
        <v>2</v>
      </c>
      <c r="L107" s="31">
        <f t="shared" si="7"/>
        <v>0</v>
      </c>
      <c r="M107" s="32" t="s">
        <v>25</v>
      </c>
      <c r="N107" s="24"/>
      <c r="O107" s="32" t="s">
        <v>8</v>
      </c>
      <c r="P107" s="30"/>
      <c r="Q107" s="33">
        <f t="shared" si="6"/>
        <v>0</v>
      </c>
    </row>
    <row r="108" spans="10:17" ht="11.1" customHeight="1" x14ac:dyDescent="0.25">
      <c r="J108" s="68" t="str">
        <f>K91</f>
        <v>Blank</v>
      </c>
      <c r="K108" s="67">
        <f>Assumptions!$D$124</f>
        <v>2</v>
      </c>
      <c r="L108" s="31">
        <f t="shared" si="7"/>
        <v>0</v>
      </c>
      <c r="M108" s="32" t="s">
        <v>25</v>
      </c>
      <c r="N108" s="24"/>
      <c r="O108" s="32" t="s">
        <v>8</v>
      </c>
      <c r="P108" s="30"/>
      <c r="Q108" s="33">
        <f t="shared" si="6"/>
        <v>0</v>
      </c>
    </row>
    <row r="109" spans="10:17" ht="11.1" customHeight="1" x14ac:dyDescent="0.25">
      <c r="J109" s="68" t="str">
        <f>K92</f>
        <v>Blank</v>
      </c>
      <c r="K109" s="67">
        <f>Assumptions!$D$125</f>
        <v>2</v>
      </c>
      <c r="L109" s="31">
        <f t="shared" si="7"/>
        <v>0</v>
      </c>
      <c r="M109" s="32" t="s">
        <v>25</v>
      </c>
      <c r="N109" s="24"/>
      <c r="O109" s="32" t="s">
        <v>8</v>
      </c>
      <c r="P109" s="30"/>
      <c r="Q109" s="33">
        <f t="shared" si="6"/>
        <v>0</v>
      </c>
    </row>
    <row r="110" spans="10:17" ht="11.1" customHeight="1" x14ac:dyDescent="0.25">
      <c r="J110" s="68" t="str">
        <f>K93</f>
        <v>Blank</v>
      </c>
      <c r="K110" s="67">
        <f>Assumptions!$D$126</f>
        <v>0</v>
      </c>
      <c r="L110" s="31">
        <f t="shared" si="7"/>
        <v>0</v>
      </c>
      <c r="M110" s="32" t="s">
        <v>25</v>
      </c>
      <c r="N110" s="24"/>
      <c r="O110" s="32" t="s">
        <v>8</v>
      </c>
      <c r="P110" s="30"/>
      <c r="Q110" s="33">
        <f t="shared" si="6"/>
        <v>0</v>
      </c>
    </row>
    <row r="111" spans="10:17" ht="11.1" customHeight="1" x14ac:dyDescent="0.25">
      <c r="J111" s="61" t="s">
        <v>29</v>
      </c>
      <c r="K111" s="34"/>
      <c r="L111" s="69"/>
      <c r="M111" s="34"/>
      <c r="N111" s="28" t="s">
        <v>126</v>
      </c>
      <c r="O111" s="34"/>
      <c r="P111" s="39">
        <f>IF(SUM(Q99:Q110)&lt;250000,1%,IF(SUM(Q99:Q110)&lt;500000,3%,IF(SUM(Q99:Q110)&gt;500000,4%)))</f>
        <v>0.04</v>
      </c>
      <c r="Q111" s="70">
        <f>SUM(Q99:Q110)*P111</f>
        <v>58155.856809912402</v>
      </c>
    </row>
    <row r="112" spans="10:17" ht="11.1" customHeight="1" x14ac:dyDescent="0.25">
      <c r="J112" s="65"/>
      <c r="K112" s="66" t="s">
        <v>30</v>
      </c>
      <c r="L112" s="63"/>
      <c r="M112" s="32"/>
      <c r="N112" s="30"/>
      <c r="O112" s="32"/>
      <c r="P112" s="30"/>
      <c r="Q112" s="64"/>
    </row>
    <row r="113" spans="10:17" ht="11.1" customHeight="1" x14ac:dyDescent="0.25">
      <c r="J113" s="57" t="s">
        <v>5</v>
      </c>
      <c r="K113" s="71">
        <f>Assumptions!$E$115</f>
        <v>1</v>
      </c>
      <c r="L113" s="31">
        <f>L82*K113</f>
        <v>0</v>
      </c>
      <c r="M113" s="32" t="s">
        <v>7</v>
      </c>
      <c r="N113" s="24">
        <f>Assumptions!$F$115</f>
        <v>782</v>
      </c>
      <c r="O113" s="32" t="s">
        <v>8</v>
      </c>
      <c r="P113" s="30"/>
      <c r="Q113" s="33">
        <f>L113*N113</f>
        <v>0</v>
      </c>
    </row>
    <row r="114" spans="10:17" ht="11.1" customHeight="1" x14ac:dyDescent="0.25">
      <c r="J114" s="57" t="s">
        <v>9</v>
      </c>
      <c r="K114" s="71">
        <f>Assumptions!$E$116</f>
        <v>1.2</v>
      </c>
      <c r="L114" s="31">
        <f t="shared" ref="L114:L123" si="8">L83*K114</f>
        <v>0</v>
      </c>
      <c r="M114" s="32" t="s">
        <v>7</v>
      </c>
      <c r="N114" s="24">
        <f>Assumptions!$F$116</f>
        <v>1624</v>
      </c>
      <c r="O114" s="32" t="s">
        <v>8</v>
      </c>
      <c r="P114" s="30"/>
      <c r="Q114" s="33">
        <f t="shared" ref="Q114:Q124" si="9">L114*N114</f>
        <v>0</v>
      </c>
    </row>
    <row r="115" spans="10:17" ht="11.1" customHeight="1" x14ac:dyDescent="0.25">
      <c r="J115" s="57" t="s">
        <v>11</v>
      </c>
      <c r="K115" s="71">
        <f>Assumptions!$E$117</f>
        <v>1</v>
      </c>
      <c r="L115" s="31">
        <f t="shared" si="8"/>
        <v>3000</v>
      </c>
      <c r="M115" s="32" t="s">
        <v>7</v>
      </c>
      <c r="N115" s="24">
        <f>Assumptions!$F$117</f>
        <v>1169</v>
      </c>
      <c r="O115" s="32" t="s">
        <v>8</v>
      </c>
      <c r="P115" s="30"/>
      <c r="Q115" s="33">
        <f t="shared" si="9"/>
        <v>3507000</v>
      </c>
    </row>
    <row r="116" spans="10:17" ht="11.1" customHeight="1" x14ac:dyDescent="0.25">
      <c r="J116" s="57" t="s">
        <v>13</v>
      </c>
      <c r="K116" s="71">
        <f>Assumptions!$E$118</f>
        <v>1</v>
      </c>
      <c r="L116" s="31">
        <f t="shared" si="8"/>
        <v>0</v>
      </c>
      <c r="M116" s="32" t="s">
        <v>7</v>
      </c>
      <c r="N116" s="24">
        <f>Assumptions!$F$118</f>
        <v>1028</v>
      </c>
      <c r="O116" s="32" t="s">
        <v>8</v>
      </c>
      <c r="P116" s="30"/>
      <c r="Q116" s="33">
        <f t="shared" si="9"/>
        <v>0</v>
      </c>
    </row>
    <row r="117" spans="10:17" ht="11.1" customHeight="1" x14ac:dyDescent="0.25">
      <c r="J117" s="57" t="s">
        <v>15</v>
      </c>
      <c r="K117" s="71">
        <f>Assumptions!$E$119</f>
        <v>1.2</v>
      </c>
      <c r="L117" s="31">
        <f t="shared" si="8"/>
        <v>0</v>
      </c>
      <c r="M117" s="32" t="s">
        <v>7</v>
      </c>
      <c r="N117" s="24">
        <f>Assumptions!$F$119</f>
        <v>1415</v>
      </c>
      <c r="O117" s="32" t="s">
        <v>8</v>
      </c>
      <c r="P117" s="30"/>
      <c r="Q117" s="33">
        <f t="shared" si="9"/>
        <v>0</v>
      </c>
    </row>
    <row r="118" spans="10:17" ht="11.1" customHeight="1" x14ac:dyDescent="0.25">
      <c r="J118" s="59" t="s">
        <v>17</v>
      </c>
      <c r="K118" s="71">
        <f>Assumptions!$E$120</f>
        <v>1.2</v>
      </c>
      <c r="L118" s="31">
        <f t="shared" si="8"/>
        <v>0</v>
      </c>
      <c r="M118" s="32" t="s">
        <v>7</v>
      </c>
      <c r="N118" s="24">
        <f>Assumptions!$F$120</f>
        <v>1597</v>
      </c>
      <c r="O118" s="32" t="s">
        <v>8</v>
      </c>
      <c r="P118" s="30"/>
      <c r="Q118" s="33">
        <f t="shared" si="9"/>
        <v>0</v>
      </c>
    </row>
    <row r="119" spans="10:17" ht="11.1" customHeight="1" x14ac:dyDescent="0.25">
      <c r="J119" s="59" t="s">
        <v>19</v>
      </c>
      <c r="K119" s="71">
        <f>Assumptions!$E$121</f>
        <v>1</v>
      </c>
      <c r="L119" s="31">
        <f t="shared" si="8"/>
        <v>0</v>
      </c>
      <c r="M119" s="32" t="s">
        <v>7</v>
      </c>
      <c r="N119" s="24">
        <f>Assumptions!$F$121</f>
        <v>2758</v>
      </c>
      <c r="O119" s="32" t="s">
        <v>8</v>
      </c>
      <c r="P119" s="30"/>
      <c r="Q119" s="33">
        <f t="shared" si="9"/>
        <v>0</v>
      </c>
    </row>
    <row r="120" spans="10:17" ht="11.1" customHeight="1" x14ac:dyDescent="0.25">
      <c r="J120" s="57" t="s">
        <v>21</v>
      </c>
      <c r="K120" s="71">
        <f>Assumptions!$E$122</f>
        <v>1</v>
      </c>
      <c r="L120" s="31">
        <f t="shared" si="8"/>
        <v>0</v>
      </c>
      <c r="M120" s="32" t="s">
        <v>7</v>
      </c>
      <c r="N120" s="24">
        <f>Assumptions!$F$122</f>
        <v>1110</v>
      </c>
      <c r="O120" s="32" t="s">
        <v>8</v>
      </c>
      <c r="Q120" s="33">
        <f t="shared" si="9"/>
        <v>0</v>
      </c>
    </row>
    <row r="121" spans="10:17" ht="11.1" customHeight="1" x14ac:dyDescent="0.25">
      <c r="J121" s="59" t="s">
        <v>52</v>
      </c>
      <c r="K121" s="71">
        <f>Assumptions!$E$123</f>
        <v>1</v>
      </c>
      <c r="L121" s="31">
        <f t="shared" si="8"/>
        <v>0</v>
      </c>
      <c r="M121" s="32" t="s">
        <v>25</v>
      </c>
      <c r="N121" s="24">
        <f>Assumptions!$F$123</f>
        <v>830</v>
      </c>
      <c r="O121" s="32" t="s">
        <v>8</v>
      </c>
      <c r="P121" s="30"/>
      <c r="Q121" s="33">
        <f t="shared" si="9"/>
        <v>0</v>
      </c>
    </row>
    <row r="122" spans="10:17" ht="11.1" customHeight="1" x14ac:dyDescent="0.25">
      <c r="J122" s="59" t="str">
        <f>K91</f>
        <v>Blank</v>
      </c>
      <c r="K122" s="71">
        <f>Assumptions!$E$124</f>
        <v>1</v>
      </c>
      <c r="L122" s="31">
        <f t="shared" si="8"/>
        <v>0</v>
      </c>
      <c r="M122" s="32" t="s">
        <v>25</v>
      </c>
      <c r="N122" s="24"/>
      <c r="O122" s="32" t="s">
        <v>8</v>
      </c>
      <c r="P122" s="30"/>
      <c r="Q122" s="33">
        <f t="shared" si="9"/>
        <v>0</v>
      </c>
    </row>
    <row r="123" spans="10:17" ht="11.1" customHeight="1" x14ac:dyDescent="0.25">
      <c r="J123" s="59" t="str">
        <f>K92</f>
        <v>Blank</v>
      </c>
      <c r="K123" s="71">
        <f>Assumptions!$E$125</f>
        <v>1</v>
      </c>
      <c r="L123" s="31">
        <f t="shared" si="8"/>
        <v>0</v>
      </c>
      <c r="M123" s="32" t="s">
        <v>25</v>
      </c>
      <c r="N123" s="24"/>
      <c r="O123" s="32" t="s">
        <v>8</v>
      </c>
      <c r="P123" s="30"/>
      <c r="Q123" s="33">
        <f t="shared" si="9"/>
        <v>0</v>
      </c>
    </row>
    <row r="124" spans="10:17" ht="11.1" customHeight="1" x14ac:dyDescent="0.25">
      <c r="J124" s="59" t="str">
        <f>K93</f>
        <v>Blank</v>
      </c>
      <c r="K124" s="71">
        <f>Assumptions!$E$126</f>
        <v>0</v>
      </c>
      <c r="L124" s="31">
        <f>L93*K124</f>
        <v>0</v>
      </c>
      <c r="M124" s="32" t="s">
        <v>25</v>
      </c>
      <c r="N124" s="24"/>
      <c r="O124" s="32" t="s">
        <v>8</v>
      </c>
      <c r="P124" s="30"/>
      <c r="Q124" s="33">
        <f t="shared" si="9"/>
        <v>0</v>
      </c>
    </row>
    <row r="125" spans="10:17" ht="11.1" customHeight="1" x14ac:dyDescent="0.25">
      <c r="J125" s="72"/>
      <c r="K125" s="72"/>
      <c r="L125" s="72"/>
      <c r="M125" s="34"/>
      <c r="N125" s="72"/>
      <c r="O125" s="72"/>
      <c r="P125" s="72"/>
      <c r="Q125" s="72"/>
    </row>
    <row r="126" spans="10:17" ht="11.1" customHeight="1" x14ac:dyDescent="0.25">
      <c r="J126" s="59" t="s">
        <v>31</v>
      </c>
      <c r="K126" s="10"/>
      <c r="N126" s="73">
        <f>Assumptions!$E$147</f>
        <v>0</v>
      </c>
      <c r="O126" s="32" t="s">
        <v>32</v>
      </c>
      <c r="Q126" s="33">
        <f>SUM(L113:L124)*N126</f>
        <v>0</v>
      </c>
    </row>
    <row r="127" spans="10:17" ht="11.1" customHeight="1" x14ac:dyDescent="0.25">
      <c r="J127" s="59" t="s">
        <v>33</v>
      </c>
      <c r="K127" s="23"/>
      <c r="L127" s="30"/>
      <c r="M127" s="30"/>
      <c r="N127" s="85">
        <f>Assumptions!$E$148</f>
        <v>0.08</v>
      </c>
      <c r="O127" s="32" t="s">
        <v>34</v>
      </c>
      <c r="P127" s="30"/>
      <c r="Q127" s="33">
        <f>SUM(Q113:Q124)*N127</f>
        <v>280560</v>
      </c>
    </row>
    <row r="128" spans="10:17" ht="11.1" customHeight="1" x14ac:dyDescent="0.25">
      <c r="J128" s="59" t="s">
        <v>35</v>
      </c>
      <c r="K128" s="23"/>
      <c r="L128" s="30"/>
      <c r="M128" s="30"/>
      <c r="N128" s="85">
        <f>Assumptions!$E$149</f>
        <v>5.0000000000000001E-3</v>
      </c>
      <c r="O128" s="32" t="s">
        <v>36</v>
      </c>
      <c r="P128" s="30"/>
      <c r="Q128" s="33">
        <f>Q95*N128</f>
        <v>41250</v>
      </c>
    </row>
    <row r="129" spans="10:17" ht="11.1" customHeight="1" x14ac:dyDescent="0.25">
      <c r="J129" s="59" t="s">
        <v>37</v>
      </c>
      <c r="K129" s="23"/>
      <c r="L129" s="30"/>
      <c r="M129" s="30"/>
      <c r="N129" s="85">
        <f>Assumptions!$E$150</f>
        <v>6.0000000000000001E-3</v>
      </c>
      <c r="O129" s="32" t="s">
        <v>34</v>
      </c>
      <c r="P129" s="30"/>
      <c r="Q129" s="33">
        <f>SUM(Q113:Q124)*N129</f>
        <v>21042</v>
      </c>
    </row>
    <row r="130" spans="10:17" ht="11.1" customHeight="1" x14ac:dyDescent="0.25">
      <c r="J130" s="59" t="s">
        <v>38</v>
      </c>
      <c r="K130" s="23"/>
      <c r="L130" s="30"/>
      <c r="M130" s="30"/>
      <c r="N130" s="85">
        <f>Assumptions!$E$151</f>
        <v>0.01</v>
      </c>
      <c r="O130" s="32" t="s">
        <v>36</v>
      </c>
      <c r="P130" s="30"/>
      <c r="Q130" s="33">
        <f>SUM(Q82:Q87)*N130+Q89*N130</f>
        <v>82500</v>
      </c>
    </row>
    <row r="131" spans="10:17" ht="11.1" customHeight="1" x14ac:dyDescent="0.25">
      <c r="J131" s="59" t="s">
        <v>39</v>
      </c>
      <c r="K131" s="23"/>
      <c r="L131" s="41"/>
      <c r="M131" s="30"/>
      <c r="N131" s="85">
        <f>Assumptions!$E$152</f>
        <v>0.05</v>
      </c>
      <c r="O131" s="32" t="s">
        <v>34</v>
      </c>
      <c r="P131" s="30"/>
      <c r="Q131" s="33">
        <f>SUM(Q113:Q124)*N131</f>
        <v>175350</v>
      </c>
    </row>
    <row r="132" spans="10:17" ht="11.1" customHeight="1" x14ac:dyDescent="0.25">
      <c r="J132" s="59" t="s">
        <v>40</v>
      </c>
      <c r="K132" s="10"/>
      <c r="N132" s="40">
        <f>Assumptions!$E$153</f>
        <v>10</v>
      </c>
      <c r="O132" s="32" t="s">
        <v>133</v>
      </c>
      <c r="Q132" s="36">
        <f>L84*N132</f>
        <v>30000</v>
      </c>
    </row>
    <row r="133" spans="10:17" ht="11.1" customHeight="1" x14ac:dyDescent="0.25">
      <c r="J133" s="59" t="s">
        <v>42</v>
      </c>
      <c r="K133" s="23"/>
      <c r="L133" s="39">
        <f>Assumptions!$C$154</f>
        <v>0.05</v>
      </c>
      <c r="M133" s="31">
        <f>Assumptions!$D$154</f>
        <v>12</v>
      </c>
      <c r="N133" s="74" t="s">
        <v>43</v>
      </c>
      <c r="O133" s="24">
        <f>Assumptions!$G$154</f>
        <v>3</v>
      </c>
      <c r="P133" s="74" t="s">
        <v>88</v>
      </c>
      <c r="Q133" s="33">
        <f>(((SUM(Q99:Q111)*POWER((1+L133/12),((M133+O133)/12)*12))-SUM(Q99:Q111))   +     ((((SUM(Q113:Q132)*POWER((1+L133/12),((M133+O133)/12)*12))-SUM(Q113:Q132))*0.5)))</f>
        <v>230453.49098188151</v>
      </c>
    </row>
    <row r="134" spans="10:17" ht="11.1" customHeight="1" x14ac:dyDescent="0.25">
      <c r="J134" s="59" t="s">
        <v>44</v>
      </c>
      <c r="K134" s="23"/>
      <c r="L134" s="39">
        <f>Assumptions!$C$155</f>
        <v>0.01</v>
      </c>
      <c r="M134" s="32" t="s">
        <v>45</v>
      </c>
      <c r="N134" s="30"/>
      <c r="O134" s="30"/>
      <c r="P134" s="30"/>
      <c r="Q134" s="33">
        <f>SUM(Q99:Q132)*L134</f>
        <v>56497.542770577224</v>
      </c>
    </row>
    <row r="135" spans="10:17" ht="11.1" customHeight="1" x14ac:dyDescent="0.25">
      <c r="J135" s="59" t="s">
        <v>46</v>
      </c>
      <c r="K135" s="23"/>
      <c r="L135" s="30"/>
      <c r="M135" s="39">
        <f>Assumptions!$D$156</f>
        <v>0.17499999999999999</v>
      </c>
      <c r="N135" s="32" t="s">
        <v>47</v>
      </c>
      <c r="O135" s="30"/>
      <c r="P135" s="30"/>
      <c r="Q135" s="33">
        <f>Q95*M135</f>
        <v>1443750</v>
      </c>
    </row>
    <row r="136" spans="10:17" ht="11.1" customHeight="1" x14ac:dyDescent="0.25">
      <c r="J136" s="61" t="s">
        <v>48</v>
      </c>
      <c r="K136" s="28"/>
      <c r="L136" s="28"/>
      <c r="M136" s="28"/>
      <c r="N136" s="28"/>
      <c r="O136" s="28"/>
      <c r="P136" s="28"/>
      <c r="Q136" s="38">
        <f>SUM(Q99:Q135)</f>
        <v>7380455.3108101813</v>
      </c>
    </row>
    <row r="137" spans="10:17" ht="11.1" customHeight="1" x14ac:dyDescent="0.25">
      <c r="J137" s="75"/>
      <c r="K137" s="30"/>
      <c r="L137" s="30"/>
      <c r="M137" s="30"/>
      <c r="N137" s="30"/>
      <c r="O137" s="30"/>
      <c r="P137" s="30"/>
      <c r="Q137" s="76"/>
    </row>
    <row r="138" spans="10:17" ht="11.1" customHeight="1" x14ac:dyDescent="0.25">
      <c r="J138" s="77" t="s">
        <v>49</v>
      </c>
      <c r="K138" s="42"/>
      <c r="L138" s="42"/>
      <c r="M138" s="42"/>
      <c r="N138" s="42"/>
      <c r="O138" s="42"/>
      <c r="P138" s="42"/>
      <c r="Q138" s="43">
        <f>Q95-Q136</f>
        <v>869544.68918981869</v>
      </c>
    </row>
    <row r="139" spans="10:17" ht="11.1" customHeight="1" x14ac:dyDescent="0.25">
      <c r="J139" s="77" t="s">
        <v>50</v>
      </c>
      <c r="K139" s="42"/>
      <c r="L139" s="42"/>
      <c r="M139" s="42"/>
      <c r="N139" s="42"/>
      <c r="O139" s="42"/>
      <c r="P139" s="42"/>
      <c r="Q139" s="78">
        <f>Q138/N79</f>
        <v>289.84822972993959</v>
      </c>
    </row>
    <row r="140" spans="10:17" ht="11.1" customHeight="1" x14ac:dyDescent="0.25"/>
    <row r="141" spans="10:17" ht="11.1" customHeight="1" x14ac:dyDescent="0.3">
      <c r="J141" s="274"/>
      <c r="K141" s="274"/>
      <c r="L141" s="20"/>
      <c r="M141" s="21"/>
      <c r="N141" s="20"/>
      <c r="O141" s="20"/>
      <c r="P141" s="20"/>
      <c r="Q141" s="20"/>
    </row>
    <row r="142" spans="10:17" ht="11.1" customHeight="1" x14ac:dyDescent="0.25">
      <c r="J142" s="274"/>
      <c r="K142" s="274"/>
      <c r="L142" s="11"/>
      <c r="M142" s="275" t="s">
        <v>110</v>
      </c>
      <c r="N142" s="275"/>
      <c r="O142" s="275"/>
      <c r="P142" s="275"/>
      <c r="Q142" s="275"/>
    </row>
    <row r="143" spans="10:17" ht="11.1" customHeight="1" x14ac:dyDescent="0.25">
      <c r="J143" s="274"/>
      <c r="K143" s="274"/>
      <c r="L143" s="11"/>
      <c r="M143" s="275"/>
      <c r="N143" s="275"/>
      <c r="O143" s="275"/>
      <c r="P143" s="275"/>
      <c r="Q143" s="275"/>
    </row>
    <row r="144" spans="10:17" ht="11.1" customHeight="1" x14ac:dyDescent="0.25">
      <c r="J144" s="274"/>
      <c r="K144" s="274"/>
      <c r="L144" s="11"/>
      <c r="M144" s="275"/>
      <c r="N144" s="275"/>
      <c r="O144" s="275"/>
      <c r="P144" s="275"/>
      <c r="Q144" s="275"/>
    </row>
    <row r="145" spans="10:17" ht="11.1" customHeight="1" x14ac:dyDescent="0.25">
      <c r="J145" s="274"/>
      <c r="K145" s="274"/>
      <c r="L145" s="11"/>
      <c r="M145" s="11"/>
      <c r="N145" s="11"/>
      <c r="O145" s="11"/>
      <c r="P145" s="11"/>
      <c r="Q145" s="11"/>
    </row>
    <row r="146" spans="10:17" ht="11.1" customHeight="1" x14ac:dyDescent="0.25">
      <c r="J146" s="22" t="s">
        <v>100</v>
      </c>
      <c r="K146" s="22"/>
      <c r="L146" s="23"/>
      <c r="M146" s="23"/>
      <c r="N146" s="79" t="str">
        <f>Assumptions!$G$117</f>
        <v>Supermarket</v>
      </c>
      <c r="O146" s="49"/>
      <c r="P146" s="80"/>
      <c r="Q146" s="50"/>
    </row>
    <row r="147" spans="10:17" ht="11.1" customHeight="1" x14ac:dyDescent="0.25">
      <c r="J147" s="22" t="s">
        <v>0</v>
      </c>
      <c r="K147" s="23"/>
      <c r="L147" s="23"/>
      <c r="M147" s="23"/>
      <c r="N147" s="79" t="s">
        <v>153</v>
      </c>
      <c r="O147" s="49"/>
      <c r="P147" s="49"/>
      <c r="Q147" s="51"/>
    </row>
    <row r="148" spans="10:17" ht="11.1" customHeight="1" x14ac:dyDescent="0.25">
      <c r="J148" s="22" t="s">
        <v>1</v>
      </c>
      <c r="K148" s="22"/>
      <c r="L148" s="23"/>
      <c r="M148" s="23"/>
      <c r="N148" s="87" t="str">
        <f>Assumptions!$A$160</f>
        <v>Area Wide</v>
      </c>
      <c r="O148" s="88"/>
      <c r="P148" s="89"/>
      <c r="Q148" s="90"/>
    </row>
    <row r="149" spans="10:17" ht="11.1" customHeight="1" x14ac:dyDescent="0.25">
      <c r="J149" s="22" t="s">
        <v>2</v>
      </c>
      <c r="K149" s="22"/>
      <c r="L149" s="10"/>
      <c r="M149" s="23"/>
      <c r="N149" s="55">
        <f>SUM(L183:L194)</f>
        <v>3000</v>
      </c>
      <c r="O149" s="23" t="s">
        <v>3</v>
      </c>
      <c r="P149" s="25"/>
      <c r="Q149" s="25"/>
    </row>
    <row r="150" spans="10:17" ht="11.1" customHeight="1" x14ac:dyDescent="0.25">
      <c r="J150" s="22"/>
      <c r="K150" s="23"/>
      <c r="L150" s="23"/>
      <c r="M150" s="56"/>
      <c r="N150" s="23"/>
      <c r="O150" s="25"/>
      <c r="P150" s="25"/>
      <c r="Q150" s="25"/>
    </row>
    <row r="151" spans="10:17" ht="11.1" customHeight="1" x14ac:dyDescent="0.25">
      <c r="J151" s="27" t="s">
        <v>4</v>
      </c>
      <c r="K151" s="28"/>
      <c r="L151" s="28"/>
      <c r="M151" s="28"/>
      <c r="N151" s="28"/>
      <c r="O151" s="28"/>
      <c r="P151" s="28"/>
      <c r="Q151" s="29"/>
    </row>
    <row r="152" spans="10:17" ht="11.1" customHeight="1" x14ac:dyDescent="0.25">
      <c r="J152" s="57" t="s">
        <v>5</v>
      </c>
      <c r="K152" s="58" t="s">
        <v>6</v>
      </c>
      <c r="L152" s="31"/>
      <c r="M152" s="32" t="s">
        <v>7</v>
      </c>
      <c r="N152" s="24">
        <f>Assumptions!$C132</f>
        <v>700</v>
      </c>
      <c r="O152" s="32" t="s">
        <v>8</v>
      </c>
      <c r="P152" s="30"/>
      <c r="Q152" s="33">
        <f t="shared" ref="Q152:Q163" si="10">L152*N152</f>
        <v>0</v>
      </c>
    </row>
    <row r="153" spans="10:17" ht="11.1" customHeight="1" x14ac:dyDescent="0.25">
      <c r="J153" s="57" t="s">
        <v>9</v>
      </c>
      <c r="K153" s="58" t="s">
        <v>10</v>
      </c>
      <c r="L153" s="31"/>
      <c r="M153" s="32" t="s">
        <v>7</v>
      </c>
      <c r="N153" s="24">
        <f>Assumptions!$C133</f>
        <v>1400</v>
      </c>
      <c r="O153" s="32" t="s">
        <v>8</v>
      </c>
      <c r="P153" s="30"/>
      <c r="Q153" s="33">
        <f t="shared" si="10"/>
        <v>0</v>
      </c>
    </row>
    <row r="154" spans="10:17" ht="11.1" customHeight="1" x14ac:dyDescent="0.25">
      <c r="J154" s="57" t="s">
        <v>11</v>
      </c>
      <c r="K154" s="58" t="s">
        <v>12</v>
      </c>
      <c r="L154" s="31">
        <f>Assumptions!$C$117</f>
        <v>3000</v>
      </c>
      <c r="M154" s="32" t="s">
        <v>7</v>
      </c>
      <c r="N154" s="24">
        <f>Assumptions!$C134</f>
        <v>2750</v>
      </c>
      <c r="O154" s="32" t="s">
        <v>8</v>
      </c>
      <c r="P154" s="30"/>
      <c r="Q154" s="33">
        <f t="shared" si="10"/>
        <v>8250000</v>
      </c>
    </row>
    <row r="155" spans="10:17" ht="11.1" customHeight="1" x14ac:dyDescent="0.25">
      <c r="J155" s="57" t="s">
        <v>13</v>
      </c>
      <c r="K155" s="58" t="s">
        <v>14</v>
      </c>
      <c r="L155" s="31"/>
      <c r="M155" s="32" t="s">
        <v>7</v>
      </c>
      <c r="N155" s="24">
        <f>Assumptions!$C135</f>
        <v>1800</v>
      </c>
      <c r="O155" s="32" t="s">
        <v>8</v>
      </c>
      <c r="P155" s="30"/>
      <c r="Q155" s="33">
        <f t="shared" si="10"/>
        <v>0</v>
      </c>
    </row>
    <row r="156" spans="10:17" ht="11.1" customHeight="1" x14ac:dyDescent="0.25">
      <c r="J156" s="57" t="s">
        <v>15</v>
      </c>
      <c r="K156" s="58" t="s">
        <v>16</v>
      </c>
      <c r="L156" s="24"/>
      <c r="M156" s="32" t="s">
        <v>7</v>
      </c>
      <c r="N156" s="24">
        <f>Assumptions!$C136</f>
        <v>1291</v>
      </c>
      <c r="O156" s="32" t="s">
        <v>8</v>
      </c>
      <c r="P156" s="30"/>
      <c r="Q156" s="33">
        <f t="shared" si="10"/>
        <v>0</v>
      </c>
    </row>
    <row r="157" spans="10:17" ht="11.1" customHeight="1" x14ac:dyDescent="0.25">
      <c r="J157" s="59" t="s">
        <v>17</v>
      </c>
      <c r="K157" s="58" t="s">
        <v>18</v>
      </c>
      <c r="L157" s="24"/>
      <c r="M157" s="32" t="s">
        <v>7</v>
      </c>
      <c r="N157" s="24">
        <f>Assumptions!$C137</f>
        <v>2500</v>
      </c>
      <c r="O157" s="32" t="s">
        <v>8</v>
      </c>
      <c r="P157" s="30"/>
      <c r="Q157" s="33">
        <f t="shared" si="10"/>
        <v>0</v>
      </c>
    </row>
    <row r="158" spans="10:17" ht="11.1" customHeight="1" x14ac:dyDescent="0.25">
      <c r="J158" s="59" t="s">
        <v>19</v>
      </c>
      <c r="K158" s="58" t="s">
        <v>20</v>
      </c>
      <c r="L158" s="24"/>
      <c r="M158" s="32" t="s">
        <v>7</v>
      </c>
      <c r="N158" s="24">
        <f>Assumptions!$C138</f>
        <v>1077</v>
      </c>
      <c r="O158" s="32" t="s">
        <v>8</v>
      </c>
      <c r="P158" s="30"/>
      <c r="Q158" s="33">
        <f t="shared" si="10"/>
        <v>0</v>
      </c>
    </row>
    <row r="159" spans="10:17" ht="11.1" customHeight="1" x14ac:dyDescent="0.25">
      <c r="J159" s="57" t="s">
        <v>21</v>
      </c>
      <c r="K159" s="58" t="s">
        <v>22</v>
      </c>
      <c r="L159" s="40"/>
      <c r="M159" s="32" t="s">
        <v>7</v>
      </c>
      <c r="N159" s="24">
        <f>Assumptions!$C139</f>
        <v>1350</v>
      </c>
      <c r="O159" s="32" t="s">
        <v>8</v>
      </c>
      <c r="Q159" s="33">
        <f t="shared" si="10"/>
        <v>0</v>
      </c>
    </row>
    <row r="160" spans="10:17" ht="11.1" customHeight="1" x14ac:dyDescent="0.25">
      <c r="J160" s="57" t="s">
        <v>52</v>
      </c>
      <c r="K160" s="58"/>
      <c r="L160" s="31"/>
      <c r="M160" s="32" t="s">
        <v>25</v>
      </c>
      <c r="N160" s="24">
        <f>Assumptions!$C140</f>
        <v>400</v>
      </c>
      <c r="O160" s="32" t="s">
        <v>8</v>
      </c>
      <c r="P160" s="30"/>
      <c r="Q160" s="33">
        <f t="shared" si="10"/>
        <v>0</v>
      </c>
    </row>
    <row r="161" spans="10:17" ht="11.1" customHeight="1" x14ac:dyDescent="0.25">
      <c r="J161" s="57" t="s">
        <v>23</v>
      </c>
      <c r="K161" s="86" t="s">
        <v>24</v>
      </c>
      <c r="L161" s="31"/>
      <c r="M161" s="32" t="s">
        <v>25</v>
      </c>
      <c r="N161" s="24">
        <f>Assumptions!$C141</f>
        <v>1500</v>
      </c>
      <c r="O161" s="32" t="s">
        <v>8</v>
      </c>
      <c r="P161" s="30"/>
      <c r="Q161" s="33">
        <f t="shared" si="10"/>
        <v>0</v>
      </c>
    </row>
    <row r="162" spans="10:17" ht="11.1" customHeight="1" x14ac:dyDescent="0.25">
      <c r="J162" s="57" t="s">
        <v>23</v>
      </c>
      <c r="K162" s="86" t="s">
        <v>24</v>
      </c>
      <c r="L162" s="31"/>
      <c r="M162" s="32" t="s">
        <v>25</v>
      </c>
      <c r="N162" s="24">
        <f>Assumptions!$C142</f>
        <v>700</v>
      </c>
      <c r="O162" s="32" t="s">
        <v>8</v>
      </c>
      <c r="P162" s="30"/>
      <c r="Q162" s="33">
        <f t="shared" si="10"/>
        <v>0</v>
      </c>
    </row>
    <row r="163" spans="10:17" ht="11.1" customHeight="1" x14ac:dyDescent="0.25">
      <c r="J163" s="57" t="s">
        <v>23</v>
      </c>
      <c r="K163" s="86" t="s">
        <v>24</v>
      </c>
      <c r="L163" s="31"/>
      <c r="M163" s="32" t="s">
        <v>25</v>
      </c>
      <c r="N163" s="24">
        <f>Assumptions!$C143</f>
        <v>0</v>
      </c>
      <c r="O163" s="32" t="s">
        <v>8</v>
      </c>
      <c r="P163" s="30"/>
      <c r="Q163" s="33">
        <f t="shared" si="10"/>
        <v>0</v>
      </c>
    </row>
    <row r="164" spans="10:17" ht="11.1" customHeight="1" x14ac:dyDescent="0.25">
      <c r="J164" s="60"/>
      <c r="K164" s="34"/>
      <c r="L164" s="28"/>
      <c r="M164" s="28"/>
      <c r="N164" s="28"/>
      <c r="O164" s="28"/>
      <c r="P164" s="28"/>
      <c r="Q164" s="35"/>
    </row>
    <row r="165" spans="10:17" ht="11.1" customHeight="1" x14ac:dyDescent="0.25">
      <c r="J165" s="61" t="s">
        <v>4</v>
      </c>
      <c r="K165" s="28"/>
      <c r="L165" s="28"/>
      <c r="M165" s="28"/>
      <c r="N165" s="28"/>
      <c r="O165" s="28"/>
      <c r="P165" s="28"/>
      <c r="Q165" s="38">
        <f>SUM(Q152:Q164)</f>
        <v>8250000</v>
      </c>
    </row>
    <row r="166" spans="10:17" ht="11.1" customHeight="1" x14ac:dyDescent="0.25">
      <c r="J166" s="62"/>
      <c r="K166" s="32"/>
      <c r="L166" s="63"/>
      <c r="M166" s="32"/>
      <c r="N166" s="30"/>
      <c r="O166" s="32"/>
      <c r="P166" s="30"/>
      <c r="Q166" s="64"/>
    </row>
    <row r="167" spans="10:17" ht="11.1" customHeight="1" x14ac:dyDescent="0.25">
      <c r="J167" s="61" t="s">
        <v>26</v>
      </c>
      <c r="K167" s="28"/>
      <c r="L167" s="28"/>
      <c r="M167" s="28"/>
      <c r="N167" s="28"/>
      <c r="O167" s="28"/>
      <c r="P167" s="28"/>
      <c r="Q167" s="37"/>
    </row>
    <row r="168" spans="10:17" ht="11.1" customHeight="1" x14ac:dyDescent="0.25">
      <c r="J168" s="65" t="s">
        <v>27</v>
      </c>
      <c r="K168" s="66" t="s">
        <v>28</v>
      </c>
      <c r="L168" s="63"/>
      <c r="M168" s="32"/>
      <c r="N168" s="30"/>
      <c r="O168" s="32"/>
      <c r="P168" s="30"/>
      <c r="Q168" s="64"/>
    </row>
    <row r="169" spans="10:17" ht="11.1" customHeight="1" x14ac:dyDescent="0.25">
      <c r="J169" s="57" t="s">
        <v>5</v>
      </c>
      <c r="K169" s="67">
        <f>Assumptions!$D$115</f>
        <v>2</v>
      </c>
      <c r="L169" s="31">
        <f>L152*K169</f>
        <v>0</v>
      </c>
      <c r="M169" s="32" t="s">
        <v>7</v>
      </c>
      <c r="N169" s="24"/>
      <c r="O169" s="32" t="s">
        <v>8</v>
      </c>
      <c r="P169" s="30"/>
      <c r="Q169" s="33"/>
    </row>
    <row r="170" spans="10:17" ht="11.1" customHeight="1" x14ac:dyDescent="0.25">
      <c r="J170" s="57" t="s">
        <v>9</v>
      </c>
      <c r="K170" s="67">
        <f>Assumptions!$D$116</f>
        <v>2</v>
      </c>
      <c r="L170" s="31">
        <f t="shared" ref="L170:L180" si="11">L153*K170</f>
        <v>0</v>
      </c>
      <c r="M170" s="32" t="s">
        <v>7</v>
      </c>
      <c r="N170" s="24"/>
      <c r="O170" s="32" t="s">
        <v>8</v>
      </c>
      <c r="P170" s="30"/>
      <c r="Q170" s="33"/>
    </row>
    <row r="171" spans="10:17" ht="11.1" customHeight="1" x14ac:dyDescent="0.25">
      <c r="J171" s="57" t="s">
        <v>11</v>
      </c>
      <c r="K171" s="67">
        <f>Assumptions!$D$117</f>
        <v>3</v>
      </c>
      <c r="L171" s="31">
        <f t="shared" si="11"/>
        <v>9000</v>
      </c>
      <c r="M171" s="32" t="s">
        <v>7</v>
      </c>
      <c r="N171" s="48"/>
      <c r="O171" s="32" t="s">
        <v>8</v>
      </c>
      <c r="P171" s="30"/>
      <c r="Q171" s="33"/>
    </row>
    <row r="172" spans="10:17" ht="11.1" customHeight="1" x14ac:dyDescent="0.25">
      <c r="J172" s="57" t="s">
        <v>13</v>
      </c>
      <c r="K172" s="67">
        <f>Assumptions!$D$118</f>
        <v>1.5</v>
      </c>
      <c r="L172" s="31">
        <f t="shared" si="11"/>
        <v>0</v>
      </c>
      <c r="M172" s="32" t="s">
        <v>7</v>
      </c>
      <c r="N172" s="24"/>
      <c r="O172" s="32" t="s">
        <v>8</v>
      </c>
      <c r="P172" s="30"/>
      <c r="Q172" s="33"/>
    </row>
    <row r="173" spans="10:17" ht="11.1" customHeight="1" x14ac:dyDescent="0.25">
      <c r="J173" s="57" t="s">
        <v>15</v>
      </c>
      <c r="K173" s="67">
        <f>Assumptions!$D$119</f>
        <v>1.5</v>
      </c>
      <c r="L173" s="31">
        <f t="shared" si="11"/>
        <v>0</v>
      </c>
      <c r="M173" s="32" t="s">
        <v>7</v>
      </c>
      <c r="N173" s="24"/>
      <c r="O173" s="32" t="s">
        <v>8</v>
      </c>
      <c r="P173" s="30"/>
      <c r="Q173" s="33"/>
    </row>
    <row r="174" spans="10:17" ht="11.1" customHeight="1" x14ac:dyDescent="0.25">
      <c r="J174" s="59" t="s">
        <v>17</v>
      </c>
      <c r="K174" s="67">
        <f>Assumptions!$D$120</f>
        <v>2</v>
      </c>
      <c r="L174" s="31">
        <f t="shared" si="11"/>
        <v>0</v>
      </c>
      <c r="M174" s="32" t="s">
        <v>7</v>
      </c>
      <c r="N174" s="24"/>
      <c r="O174" s="32" t="s">
        <v>8</v>
      </c>
      <c r="P174" s="30"/>
      <c r="Q174" s="33"/>
    </row>
    <row r="175" spans="10:17" ht="11.1" customHeight="1" x14ac:dyDescent="0.25">
      <c r="J175" s="59" t="s">
        <v>19</v>
      </c>
      <c r="K175" s="67">
        <f>Assumptions!$D$121</f>
        <v>1.5</v>
      </c>
      <c r="L175" s="31">
        <f t="shared" si="11"/>
        <v>0</v>
      </c>
      <c r="M175" s="32" t="s">
        <v>7</v>
      </c>
      <c r="N175" s="24"/>
      <c r="O175" s="32" t="s">
        <v>8</v>
      </c>
      <c r="P175" s="30"/>
      <c r="Q175" s="33"/>
    </row>
    <row r="176" spans="10:17" ht="11.1" customHeight="1" x14ac:dyDescent="0.25">
      <c r="J176" s="57" t="s">
        <v>21</v>
      </c>
      <c r="K176" s="67">
        <f>Assumptions!$D$122</f>
        <v>3</v>
      </c>
      <c r="L176" s="31">
        <f t="shared" si="11"/>
        <v>0</v>
      </c>
      <c r="M176" s="32" t="s">
        <v>7</v>
      </c>
      <c r="N176" s="24"/>
      <c r="O176" s="32" t="s">
        <v>8</v>
      </c>
      <c r="Q176" s="33"/>
    </row>
    <row r="177" spans="10:17" ht="11.1" customHeight="1" x14ac:dyDescent="0.25">
      <c r="J177" s="68" t="s">
        <v>52</v>
      </c>
      <c r="K177" s="67">
        <f>Assumptions!$D$123</f>
        <v>2</v>
      </c>
      <c r="L177" s="31">
        <f t="shared" si="11"/>
        <v>0</v>
      </c>
      <c r="M177" s="32" t="s">
        <v>25</v>
      </c>
      <c r="N177" s="24"/>
      <c r="O177" s="32" t="s">
        <v>8</v>
      </c>
      <c r="P177" s="30"/>
      <c r="Q177" s="33"/>
    </row>
    <row r="178" spans="10:17" ht="11.1" customHeight="1" x14ac:dyDescent="0.25">
      <c r="J178" s="68" t="str">
        <f>K161</f>
        <v>Blank</v>
      </c>
      <c r="K178" s="67">
        <f>Assumptions!$D$124</f>
        <v>2</v>
      </c>
      <c r="L178" s="31">
        <f t="shared" si="11"/>
        <v>0</v>
      </c>
      <c r="M178" s="32" t="s">
        <v>25</v>
      </c>
      <c r="N178" s="24"/>
      <c r="O178" s="32" t="s">
        <v>8</v>
      </c>
      <c r="P178" s="30"/>
      <c r="Q178" s="33"/>
    </row>
    <row r="179" spans="10:17" ht="11.1" customHeight="1" x14ac:dyDescent="0.25">
      <c r="J179" s="68" t="str">
        <f>K162</f>
        <v>Blank</v>
      </c>
      <c r="K179" s="67">
        <f>Assumptions!$D$125</f>
        <v>2</v>
      </c>
      <c r="L179" s="31">
        <f t="shared" si="11"/>
        <v>0</v>
      </c>
      <c r="M179" s="32" t="s">
        <v>25</v>
      </c>
      <c r="N179" s="24"/>
      <c r="O179" s="32" t="s">
        <v>8</v>
      </c>
      <c r="P179" s="30"/>
      <c r="Q179" s="33"/>
    </row>
    <row r="180" spans="10:17" ht="11.1" customHeight="1" x14ac:dyDescent="0.25">
      <c r="J180" s="68" t="str">
        <f>K163</f>
        <v>Blank</v>
      </c>
      <c r="K180" s="67">
        <f>Assumptions!$D$126</f>
        <v>0</v>
      </c>
      <c r="L180" s="31">
        <f t="shared" si="11"/>
        <v>0</v>
      </c>
      <c r="M180" s="32" t="s">
        <v>25</v>
      </c>
      <c r="N180" s="24"/>
      <c r="O180" s="32" t="s">
        <v>8</v>
      </c>
      <c r="P180" s="30"/>
      <c r="Q180" s="33"/>
    </row>
    <row r="181" spans="10:17" ht="11.1" customHeight="1" x14ac:dyDescent="0.25">
      <c r="J181" s="61" t="s">
        <v>29</v>
      </c>
      <c r="K181" s="34"/>
      <c r="L181" s="69"/>
      <c r="M181" s="34"/>
      <c r="N181" s="28" t="s">
        <v>126</v>
      </c>
      <c r="O181" s="34"/>
      <c r="P181" s="39"/>
      <c r="Q181" s="70">
        <f>SUM(Q169:Q180)*P181</f>
        <v>0</v>
      </c>
    </row>
    <row r="182" spans="10:17" ht="11.1" customHeight="1" x14ac:dyDescent="0.25">
      <c r="J182" s="65"/>
      <c r="K182" s="66" t="s">
        <v>30</v>
      </c>
      <c r="L182" s="63"/>
      <c r="M182" s="32"/>
      <c r="N182" s="30"/>
      <c r="O182" s="32"/>
      <c r="P182" s="30"/>
      <c r="Q182" s="64"/>
    </row>
    <row r="183" spans="10:17" ht="11.1" customHeight="1" x14ac:dyDescent="0.25">
      <c r="J183" s="57" t="s">
        <v>5</v>
      </c>
      <c r="K183" s="71">
        <f>Assumptions!$E$115</f>
        <v>1</v>
      </c>
      <c r="L183" s="31">
        <f>L152*K183</f>
        <v>0</v>
      </c>
      <c r="M183" s="32" t="s">
        <v>7</v>
      </c>
      <c r="N183" s="24">
        <f>Assumptions!$F$115</f>
        <v>782</v>
      </c>
      <c r="O183" s="32" t="s">
        <v>8</v>
      </c>
      <c r="P183" s="30"/>
      <c r="Q183" s="33">
        <f>L183*N183</f>
        <v>0</v>
      </c>
    </row>
    <row r="184" spans="10:17" ht="11.1" customHeight="1" x14ac:dyDescent="0.25">
      <c r="J184" s="57" t="s">
        <v>9</v>
      </c>
      <c r="K184" s="71">
        <f>Assumptions!$E$116</f>
        <v>1.2</v>
      </c>
      <c r="L184" s="31">
        <f t="shared" ref="L184:L193" si="12">L153*K184</f>
        <v>0</v>
      </c>
      <c r="M184" s="32" t="s">
        <v>7</v>
      </c>
      <c r="N184" s="24">
        <f>Assumptions!$F$116</f>
        <v>1624</v>
      </c>
      <c r="O184" s="32" t="s">
        <v>8</v>
      </c>
      <c r="P184" s="30"/>
      <c r="Q184" s="33">
        <f t="shared" ref="Q184:Q194" si="13">L184*N184</f>
        <v>0</v>
      </c>
    </row>
    <row r="185" spans="10:17" ht="11.1" customHeight="1" x14ac:dyDescent="0.25">
      <c r="J185" s="57" t="s">
        <v>11</v>
      </c>
      <c r="K185" s="71">
        <f>Assumptions!$E$117</f>
        <v>1</v>
      </c>
      <c r="L185" s="31">
        <f t="shared" si="12"/>
        <v>3000</v>
      </c>
      <c r="M185" s="32" t="s">
        <v>7</v>
      </c>
      <c r="N185" s="24">
        <f>Assumptions!$F$117</f>
        <v>1169</v>
      </c>
      <c r="O185" s="32" t="s">
        <v>8</v>
      </c>
      <c r="P185" s="30"/>
      <c r="Q185" s="33">
        <f t="shared" si="13"/>
        <v>3507000</v>
      </c>
    </row>
    <row r="186" spans="10:17" ht="11.1" customHeight="1" x14ac:dyDescent="0.25">
      <c r="J186" s="57" t="s">
        <v>13</v>
      </c>
      <c r="K186" s="71">
        <f>Assumptions!$E$118</f>
        <v>1</v>
      </c>
      <c r="L186" s="31">
        <f t="shared" si="12"/>
        <v>0</v>
      </c>
      <c r="M186" s="32" t="s">
        <v>7</v>
      </c>
      <c r="N186" s="24">
        <f>Assumptions!$F$118</f>
        <v>1028</v>
      </c>
      <c r="O186" s="32" t="s">
        <v>8</v>
      </c>
      <c r="P186" s="30"/>
      <c r="Q186" s="33">
        <f t="shared" si="13"/>
        <v>0</v>
      </c>
    </row>
    <row r="187" spans="10:17" ht="11.1" customHeight="1" x14ac:dyDescent="0.25">
      <c r="J187" s="57" t="s">
        <v>15</v>
      </c>
      <c r="K187" s="71">
        <f>Assumptions!$E$119</f>
        <v>1.2</v>
      </c>
      <c r="L187" s="31">
        <f t="shared" si="12"/>
        <v>0</v>
      </c>
      <c r="M187" s="32" t="s">
        <v>7</v>
      </c>
      <c r="N187" s="24">
        <f>Assumptions!$F$119</f>
        <v>1415</v>
      </c>
      <c r="O187" s="32" t="s">
        <v>8</v>
      </c>
      <c r="P187" s="30"/>
      <c r="Q187" s="33">
        <f t="shared" si="13"/>
        <v>0</v>
      </c>
    </row>
    <row r="188" spans="10:17" ht="11.1" customHeight="1" x14ac:dyDescent="0.25">
      <c r="J188" s="59" t="s">
        <v>17</v>
      </c>
      <c r="K188" s="71">
        <f>Assumptions!$E$120</f>
        <v>1.2</v>
      </c>
      <c r="L188" s="31">
        <f t="shared" si="12"/>
        <v>0</v>
      </c>
      <c r="M188" s="32" t="s">
        <v>7</v>
      </c>
      <c r="N188" s="24">
        <f>Assumptions!$F$120</f>
        <v>1597</v>
      </c>
      <c r="O188" s="32" t="s">
        <v>8</v>
      </c>
      <c r="P188" s="30"/>
      <c r="Q188" s="33">
        <f t="shared" si="13"/>
        <v>0</v>
      </c>
    </row>
    <row r="189" spans="10:17" ht="11.1" customHeight="1" x14ac:dyDescent="0.25">
      <c r="J189" s="59" t="s">
        <v>19</v>
      </c>
      <c r="K189" s="71">
        <f>Assumptions!$E$121</f>
        <v>1</v>
      </c>
      <c r="L189" s="31">
        <f t="shared" si="12"/>
        <v>0</v>
      </c>
      <c r="M189" s="32" t="s">
        <v>7</v>
      </c>
      <c r="N189" s="24">
        <f>Assumptions!$F$121</f>
        <v>2758</v>
      </c>
      <c r="O189" s="32" t="s">
        <v>8</v>
      </c>
      <c r="P189" s="30"/>
      <c r="Q189" s="33">
        <f t="shared" si="13"/>
        <v>0</v>
      </c>
    </row>
    <row r="190" spans="10:17" ht="11.1" customHeight="1" x14ac:dyDescent="0.25">
      <c r="J190" s="57" t="s">
        <v>21</v>
      </c>
      <c r="K190" s="71">
        <f>Assumptions!$E$122</f>
        <v>1</v>
      </c>
      <c r="L190" s="31">
        <f t="shared" si="12"/>
        <v>0</v>
      </c>
      <c r="M190" s="32" t="s">
        <v>7</v>
      </c>
      <c r="N190" s="24">
        <f>Assumptions!$F$122</f>
        <v>1110</v>
      </c>
      <c r="O190" s="32" t="s">
        <v>8</v>
      </c>
      <c r="Q190" s="33">
        <f t="shared" si="13"/>
        <v>0</v>
      </c>
    </row>
    <row r="191" spans="10:17" ht="11.1" customHeight="1" x14ac:dyDescent="0.25">
      <c r="J191" s="59" t="s">
        <v>52</v>
      </c>
      <c r="K191" s="71">
        <f>Assumptions!$E$123</f>
        <v>1</v>
      </c>
      <c r="L191" s="31">
        <f t="shared" si="12"/>
        <v>0</v>
      </c>
      <c r="M191" s="32" t="s">
        <v>25</v>
      </c>
      <c r="N191" s="24">
        <f>Assumptions!$F$123</f>
        <v>830</v>
      </c>
      <c r="O191" s="32" t="s">
        <v>8</v>
      </c>
      <c r="P191" s="30"/>
      <c r="Q191" s="33">
        <f t="shared" si="13"/>
        <v>0</v>
      </c>
    </row>
    <row r="192" spans="10:17" ht="11.1" customHeight="1" x14ac:dyDescent="0.25">
      <c r="J192" s="59" t="str">
        <f>K161</f>
        <v>Blank</v>
      </c>
      <c r="K192" s="71">
        <f>Assumptions!$E$124</f>
        <v>1</v>
      </c>
      <c r="L192" s="31">
        <f t="shared" si="12"/>
        <v>0</v>
      </c>
      <c r="M192" s="32" t="s">
        <v>25</v>
      </c>
      <c r="N192" s="24"/>
      <c r="O192" s="32" t="s">
        <v>8</v>
      </c>
      <c r="P192" s="30"/>
      <c r="Q192" s="33">
        <f t="shared" si="13"/>
        <v>0</v>
      </c>
    </row>
    <row r="193" spans="10:17" ht="11.1" customHeight="1" x14ac:dyDescent="0.25">
      <c r="J193" s="59" t="str">
        <f>K162</f>
        <v>Blank</v>
      </c>
      <c r="K193" s="71">
        <f>Assumptions!$E$125</f>
        <v>1</v>
      </c>
      <c r="L193" s="31">
        <f t="shared" si="12"/>
        <v>0</v>
      </c>
      <c r="M193" s="32" t="s">
        <v>25</v>
      </c>
      <c r="N193" s="24"/>
      <c r="O193" s="32" t="s">
        <v>8</v>
      </c>
      <c r="P193" s="30"/>
      <c r="Q193" s="33">
        <f t="shared" si="13"/>
        <v>0</v>
      </c>
    </row>
    <row r="194" spans="10:17" ht="11.1" customHeight="1" x14ac:dyDescent="0.25">
      <c r="J194" s="59" t="str">
        <f>K163</f>
        <v>Blank</v>
      </c>
      <c r="K194" s="71">
        <f>Assumptions!$E$126</f>
        <v>0</v>
      </c>
      <c r="L194" s="31">
        <f>L163*K194</f>
        <v>0</v>
      </c>
      <c r="M194" s="32" t="s">
        <v>25</v>
      </c>
      <c r="N194" s="24"/>
      <c r="O194" s="32" t="s">
        <v>8</v>
      </c>
      <c r="P194" s="30"/>
      <c r="Q194" s="33">
        <f t="shared" si="13"/>
        <v>0</v>
      </c>
    </row>
    <row r="195" spans="10:17" ht="11.1" customHeight="1" x14ac:dyDescent="0.25">
      <c r="J195" s="72"/>
      <c r="K195" s="72"/>
      <c r="L195" s="72"/>
      <c r="M195" s="34"/>
      <c r="N195" s="72"/>
      <c r="O195" s="72"/>
      <c r="P195" s="72"/>
      <c r="Q195" s="72"/>
    </row>
    <row r="196" spans="10:17" ht="11.1" customHeight="1" x14ac:dyDescent="0.25">
      <c r="J196" s="59" t="s">
        <v>31</v>
      </c>
      <c r="K196" s="10"/>
      <c r="N196" s="73">
        <f>Assumptions!$E$147</f>
        <v>0</v>
      </c>
      <c r="O196" s="32" t="s">
        <v>32</v>
      </c>
      <c r="Q196" s="33">
        <f>SUM(L183:L194)*N196</f>
        <v>0</v>
      </c>
    </row>
    <row r="197" spans="10:17" ht="11.1" customHeight="1" x14ac:dyDescent="0.25">
      <c r="J197" s="59" t="s">
        <v>33</v>
      </c>
      <c r="K197" s="23"/>
      <c r="L197" s="30"/>
      <c r="M197" s="30"/>
      <c r="N197" s="85">
        <f>Assumptions!$E$148</f>
        <v>0.08</v>
      </c>
      <c r="O197" s="32" t="s">
        <v>34</v>
      </c>
      <c r="P197" s="30"/>
      <c r="Q197" s="33">
        <f>SUM(Q183:Q194)*N197</f>
        <v>280560</v>
      </c>
    </row>
    <row r="198" spans="10:17" ht="11.1" customHeight="1" x14ac:dyDescent="0.25">
      <c r="J198" s="59" t="s">
        <v>35</v>
      </c>
      <c r="K198" s="23"/>
      <c r="L198" s="30"/>
      <c r="M198" s="30"/>
      <c r="N198" s="85">
        <f>Assumptions!$E$149</f>
        <v>5.0000000000000001E-3</v>
      </c>
      <c r="O198" s="32" t="s">
        <v>36</v>
      </c>
      <c r="P198" s="30"/>
      <c r="Q198" s="33">
        <f>Q165*N198</f>
        <v>41250</v>
      </c>
    </row>
    <row r="199" spans="10:17" ht="11.1" customHeight="1" x14ac:dyDescent="0.25">
      <c r="J199" s="59" t="s">
        <v>37</v>
      </c>
      <c r="K199" s="23"/>
      <c r="L199" s="30"/>
      <c r="M199" s="30"/>
      <c r="N199" s="85">
        <f>Assumptions!$E$150</f>
        <v>6.0000000000000001E-3</v>
      </c>
      <c r="O199" s="32" t="s">
        <v>34</v>
      </c>
      <c r="P199" s="30"/>
      <c r="Q199" s="33">
        <f>SUM(Q183:Q194)*N199</f>
        <v>21042</v>
      </c>
    </row>
    <row r="200" spans="10:17" ht="11.1" customHeight="1" x14ac:dyDescent="0.25">
      <c r="J200" s="59" t="s">
        <v>38</v>
      </c>
      <c r="K200" s="23"/>
      <c r="L200" s="30"/>
      <c r="M200" s="30"/>
      <c r="N200" s="85">
        <f>Assumptions!$E$151</f>
        <v>0.01</v>
      </c>
      <c r="O200" s="32" t="s">
        <v>36</v>
      </c>
      <c r="P200" s="30"/>
      <c r="Q200" s="33">
        <f>SUM(Q152:Q157)*N200+Q159*N200</f>
        <v>82500</v>
      </c>
    </row>
    <row r="201" spans="10:17" ht="11.1" customHeight="1" x14ac:dyDescent="0.25">
      <c r="J201" s="59" t="s">
        <v>39</v>
      </c>
      <c r="K201" s="23"/>
      <c r="L201" s="41"/>
      <c r="M201" s="30"/>
      <c r="N201" s="85">
        <f>Assumptions!$E$152</f>
        <v>0.05</v>
      </c>
      <c r="O201" s="32" t="s">
        <v>34</v>
      </c>
      <c r="P201" s="30"/>
      <c r="Q201" s="33">
        <f>SUM(Q183:Q194)*N201</f>
        <v>175350</v>
      </c>
    </row>
    <row r="202" spans="10:17" ht="11.1" customHeight="1" x14ac:dyDescent="0.25">
      <c r="J202" s="59" t="s">
        <v>40</v>
      </c>
      <c r="K202" s="10"/>
      <c r="N202" s="40"/>
      <c r="O202" s="32" t="s">
        <v>133</v>
      </c>
      <c r="Q202" s="36">
        <f>L154*N202</f>
        <v>0</v>
      </c>
    </row>
    <row r="203" spans="10:17" ht="11.1" customHeight="1" x14ac:dyDescent="0.25">
      <c r="J203" s="59" t="s">
        <v>42</v>
      </c>
      <c r="K203" s="23"/>
      <c r="L203" s="39">
        <f>Assumptions!$C$154</f>
        <v>0.05</v>
      </c>
      <c r="M203" s="31">
        <f>Assumptions!$D$154</f>
        <v>12</v>
      </c>
      <c r="N203" s="74" t="s">
        <v>43</v>
      </c>
      <c r="O203" s="24">
        <f>Assumptions!$G$154</f>
        <v>3</v>
      </c>
      <c r="P203" s="74" t="s">
        <v>88</v>
      </c>
      <c r="Q203" s="33">
        <f>(((SUM(Q169:Q181)*POWER((1+L203/12),((M203+O203)/12)*12))-SUM(Q169:Q181))   +     ((((SUM(Q183:Q202)*POWER((1+L203/12),((M203+O203)/12)*12))-SUM(Q183:Q202))*0.5)))</f>
        <v>132178.13950438052</v>
      </c>
    </row>
    <row r="204" spans="10:17" ht="11.1" customHeight="1" x14ac:dyDescent="0.25">
      <c r="J204" s="59" t="s">
        <v>44</v>
      </c>
      <c r="K204" s="23"/>
      <c r="L204" s="39">
        <f>Assumptions!$C$155</f>
        <v>0.01</v>
      </c>
      <c r="M204" s="32" t="s">
        <v>45</v>
      </c>
      <c r="N204" s="30"/>
      <c r="O204" s="30"/>
      <c r="P204" s="30"/>
      <c r="Q204" s="33">
        <f>SUM(Q169:Q202)*L204</f>
        <v>41077.020000000004</v>
      </c>
    </row>
    <row r="205" spans="10:17" ht="11.1" customHeight="1" x14ac:dyDescent="0.25">
      <c r="J205" s="59" t="s">
        <v>46</v>
      </c>
      <c r="K205" s="23"/>
      <c r="L205" s="30"/>
      <c r="M205" s="39">
        <f>Assumptions!$D$156</f>
        <v>0.17499999999999999</v>
      </c>
      <c r="N205" s="32" t="s">
        <v>47</v>
      </c>
      <c r="O205" s="30"/>
      <c r="P205" s="30"/>
      <c r="Q205" s="33">
        <f>Q165*M205</f>
        <v>1443750</v>
      </c>
    </row>
    <row r="206" spans="10:17" ht="11.1" customHeight="1" x14ac:dyDescent="0.25">
      <c r="J206" s="61" t="s">
        <v>48</v>
      </c>
      <c r="K206" s="28"/>
      <c r="L206" s="28"/>
      <c r="M206" s="28"/>
      <c r="N206" s="28"/>
      <c r="O206" s="28"/>
      <c r="P206" s="28"/>
      <c r="Q206" s="38">
        <f>SUM(Q169:Q205)</f>
        <v>5724707.1595043801</v>
      </c>
    </row>
    <row r="207" spans="10:17" ht="11.1" customHeight="1" x14ac:dyDescent="0.25">
      <c r="J207" s="75"/>
      <c r="K207" s="30"/>
      <c r="L207" s="30"/>
      <c r="M207" s="30"/>
      <c r="N207" s="30"/>
      <c r="O207" s="30"/>
      <c r="P207" s="30"/>
      <c r="Q207" s="76"/>
    </row>
    <row r="208" spans="10:17" ht="11.1" customHeight="1" x14ac:dyDescent="0.25">
      <c r="J208" s="77" t="s">
        <v>154</v>
      </c>
      <c r="K208" s="42"/>
      <c r="L208" s="42"/>
      <c r="M208" s="42"/>
      <c r="N208" s="42"/>
      <c r="O208" s="42"/>
      <c r="P208" s="42"/>
      <c r="Q208" s="43">
        <f>Q165-Q206</f>
        <v>2525292.8404956199</v>
      </c>
    </row>
    <row r="209" spans="10:17" ht="11.1" customHeight="1" x14ac:dyDescent="0.25">
      <c r="J209" s="77" t="s">
        <v>155</v>
      </c>
      <c r="K209" s="42"/>
      <c r="L209" s="42"/>
      <c r="M209" s="42"/>
      <c r="N209" s="42"/>
      <c r="O209" s="42"/>
      <c r="P209" s="42"/>
      <c r="Q209" s="78">
        <f>Q208*(10000/L171)</f>
        <v>2805880.9338840223</v>
      </c>
    </row>
    <row r="210" spans="10:17" ht="11.1" customHeight="1" x14ac:dyDescent="0.25"/>
    <row r="211" spans="10:17" ht="11.1" customHeight="1" x14ac:dyDescent="0.25"/>
    <row r="212" spans="10:17" ht="11.1" customHeight="1" x14ac:dyDescent="0.25"/>
    <row r="213" spans="10:17" ht="11.1" customHeight="1" x14ac:dyDescent="0.25"/>
    <row r="214" spans="10:17" ht="11.1" customHeight="1" x14ac:dyDescent="0.25"/>
    <row r="215" spans="10:17" ht="11.1" customHeight="1" x14ac:dyDescent="0.25"/>
    <row r="216" spans="10:17" ht="11.1" customHeight="1" x14ac:dyDescent="0.25"/>
    <row r="217" spans="10:17" ht="11.1" customHeight="1" x14ac:dyDescent="0.25"/>
    <row r="218" spans="10:17" ht="11.1" customHeight="1" x14ac:dyDescent="0.25"/>
    <row r="219" spans="10:17" ht="11.1" customHeight="1" x14ac:dyDescent="0.25"/>
    <row r="220" spans="10:17" ht="11.1" customHeight="1" x14ac:dyDescent="0.25"/>
    <row r="221" spans="10:17" ht="11.1" customHeight="1" x14ac:dyDescent="0.25"/>
    <row r="222" spans="10:17" ht="11.1" customHeight="1" x14ac:dyDescent="0.25"/>
    <row r="223" spans="10:17" ht="11.1" customHeight="1" x14ac:dyDescent="0.25"/>
    <row r="224" spans="10:17" ht="11.1" customHeight="1" x14ac:dyDescent="0.25"/>
    <row r="225" ht="11.1" customHeight="1" x14ac:dyDescent="0.25"/>
    <row r="226" ht="11.1" customHeight="1" x14ac:dyDescent="0.25"/>
    <row r="227" ht="11.1" customHeight="1" x14ac:dyDescent="0.25"/>
    <row r="228" ht="11.1" customHeight="1" x14ac:dyDescent="0.25"/>
    <row r="229" ht="11.1" customHeight="1" x14ac:dyDescent="0.25"/>
    <row r="230" ht="11.1" customHeight="1" x14ac:dyDescent="0.25"/>
    <row r="231" ht="11.1" customHeight="1" x14ac:dyDescent="0.25"/>
    <row r="232" ht="11.1" customHeight="1" x14ac:dyDescent="0.25"/>
    <row r="233" ht="11.1" customHeight="1" x14ac:dyDescent="0.25"/>
    <row r="234" ht="11.1" customHeight="1" x14ac:dyDescent="0.25"/>
    <row r="235" ht="11.1" customHeight="1" x14ac:dyDescent="0.25"/>
    <row r="236" ht="11.1" customHeight="1" x14ac:dyDescent="0.25"/>
    <row r="237" ht="11.1" customHeight="1" x14ac:dyDescent="0.25"/>
    <row r="238" ht="11.1" customHeight="1" x14ac:dyDescent="0.25"/>
    <row r="239" ht="11.1" customHeight="1" x14ac:dyDescent="0.25"/>
    <row r="240" ht="11.1" customHeight="1" x14ac:dyDescent="0.25"/>
    <row r="241" ht="11.1" customHeight="1" x14ac:dyDescent="0.25"/>
    <row r="242" ht="11.1" customHeight="1" x14ac:dyDescent="0.25"/>
    <row r="243" ht="11.1" customHeight="1" x14ac:dyDescent="0.25"/>
    <row r="244" ht="11.1" customHeight="1" x14ac:dyDescent="0.25"/>
    <row r="245" ht="11.1" customHeight="1" x14ac:dyDescent="0.25"/>
    <row r="246" ht="11.1" customHeight="1" x14ac:dyDescent="0.25"/>
    <row r="247" ht="11.1" customHeight="1" x14ac:dyDescent="0.25"/>
    <row r="248" ht="11.1" customHeight="1" x14ac:dyDescent="0.25"/>
    <row r="249" ht="11.1" customHeight="1" x14ac:dyDescent="0.25"/>
    <row r="250" ht="11.1" customHeight="1" x14ac:dyDescent="0.25"/>
    <row r="251" ht="11.1" customHeight="1" x14ac:dyDescent="0.25"/>
    <row r="252" ht="11.1" customHeight="1" x14ac:dyDescent="0.25"/>
    <row r="253" ht="11.1" customHeight="1" x14ac:dyDescent="0.25"/>
    <row r="254" ht="11.1" customHeight="1" x14ac:dyDescent="0.25"/>
    <row r="255" ht="11.1" customHeight="1" x14ac:dyDescent="0.25"/>
    <row r="256" ht="11.1" customHeight="1" x14ac:dyDescent="0.25"/>
    <row r="257" ht="11.1" customHeight="1" x14ac:dyDescent="0.25"/>
    <row r="258" ht="11.1" customHeight="1" x14ac:dyDescent="0.25"/>
    <row r="259" ht="11.1" customHeight="1" x14ac:dyDescent="0.25"/>
    <row r="260" ht="11.1" customHeight="1" x14ac:dyDescent="0.25"/>
    <row r="261" ht="11.1" customHeight="1" x14ac:dyDescent="0.25"/>
    <row r="262" ht="11.1" customHeight="1" x14ac:dyDescent="0.25"/>
    <row r="263" ht="11.1" customHeight="1" x14ac:dyDescent="0.25"/>
    <row r="264" ht="11.1" customHeight="1" x14ac:dyDescent="0.25"/>
    <row r="265" ht="11.1" customHeight="1" x14ac:dyDescent="0.25"/>
    <row r="266" ht="11.1" customHeight="1" x14ac:dyDescent="0.25"/>
    <row r="267" ht="11.1" customHeight="1" x14ac:dyDescent="0.25"/>
    <row r="268" ht="11.1" customHeight="1" x14ac:dyDescent="0.25"/>
    <row r="269" ht="11.1" customHeight="1" x14ac:dyDescent="0.25"/>
    <row r="270" ht="11.1" customHeight="1" x14ac:dyDescent="0.25"/>
    <row r="271" ht="11.1" customHeight="1" x14ac:dyDescent="0.25"/>
    <row r="272" ht="11.1" customHeight="1" x14ac:dyDescent="0.25"/>
    <row r="273" ht="11.1" customHeight="1" x14ac:dyDescent="0.25"/>
    <row r="274" ht="11.1" customHeight="1" x14ac:dyDescent="0.25"/>
    <row r="275" ht="11.1" customHeight="1" x14ac:dyDescent="0.25"/>
    <row r="276" ht="11.1" customHeight="1" x14ac:dyDescent="0.25"/>
    <row r="277" ht="11.1" customHeight="1" x14ac:dyDescent="0.25"/>
    <row r="278" ht="11.1" customHeight="1" x14ac:dyDescent="0.25"/>
    <row r="279" ht="11.1" customHeight="1" x14ac:dyDescent="0.25"/>
    <row r="280" ht="11.1" customHeight="1" x14ac:dyDescent="0.25"/>
    <row r="281" ht="11.1" customHeight="1" x14ac:dyDescent="0.25"/>
    <row r="282" ht="11.1" customHeight="1" x14ac:dyDescent="0.25"/>
    <row r="283" ht="11.1" customHeight="1" x14ac:dyDescent="0.25"/>
    <row r="284" ht="11.1" customHeight="1" x14ac:dyDescent="0.25"/>
    <row r="285" ht="11.1" customHeight="1" x14ac:dyDescent="0.25"/>
    <row r="286" ht="11.1" customHeight="1" x14ac:dyDescent="0.25"/>
    <row r="287" ht="11.1" customHeight="1" x14ac:dyDescent="0.25"/>
    <row r="288" ht="11.1" customHeight="1" x14ac:dyDescent="0.25"/>
    <row r="289" ht="11.1" customHeight="1" x14ac:dyDescent="0.25"/>
    <row r="290" ht="11.1" customHeight="1" x14ac:dyDescent="0.25"/>
    <row r="291" ht="11.1" customHeight="1" x14ac:dyDescent="0.25"/>
    <row r="292" ht="11.1" customHeight="1" x14ac:dyDescent="0.25"/>
    <row r="293" ht="11.1" customHeight="1" x14ac:dyDescent="0.25"/>
    <row r="294" ht="11.1" customHeight="1" x14ac:dyDescent="0.25"/>
    <row r="295" ht="11.1" customHeight="1" x14ac:dyDescent="0.25"/>
    <row r="296" ht="11.1" customHeight="1" x14ac:dyDescent="0.25"/>
    <row r="297" ht="11.1" customHeight="1" x14ac:dyDescent="0.25"/>
    <row r="298" ht="11.1" customHeight="1" x14ac:dyDescent="0.25"/>
    <row r="299" ht="11.1" customHeight="1" x14ac:dyDescent="0.25"/>
    <row r="300" ht="11.1" customHeight="1" x14ac:dyDescent="0.25"/>
    <row r="301" ht="11.1" customHeight="1" x14ac:dyDescent="0.25"/>
    <row r="302" ht="11.1" customHeight="1" x14ac:dyDescent="0.25"/>
    <row r="303" ht="11.1" customHeight="1" x14ac:dyDescent="0.25"/>
    <row r="304" ht="11.1" customHeight="1" x14ac:dyDescent="0.25"/>
    <row r="305" ht="11.1" customHeight="1" x14ac:dyDescent="0.25"/>
    <row r="306" ht="11.1" customHeight="1" x14ac:dyDescent="0.25"/>
    <row r="307" ht="11.1" customHeight="1" x14ac:dyDescent="0.25"/>
    <row r="308" ht="11.1" customHeight="1" x14ac:dyDescent="0.25"/>
    <row r="309" ht="11.1" customHeight="1" x14ac:dyDescent="0.25"/>
    <row r="310" ht="11.1" customHeight="1" x14ac:dyDescent="0.25"/>
    <row r="311" ht="11.1" customHeight="1" x14ac:dyDescent="0.25"/>
    <row r="312" ht="11.1" customHeight="1" x14ac:dyDescent="0.25"/>
    <row r="313" ht="11.1" customHeight="1" x14ac:dyDescent="0.25"/>
    <row r="314" ht="11.1" customHeight="1" x14ac:dyDescent="0.25"/>
    <row r="315" ht="11.1" customHeight="1" x14ac:dyDescent="0.25"/>
    <row r="316" ht="11.1" customHeight="1" x14ac:dyDescent="0.25"/>
    <row r="317" ht="11.1" customHeight="1" x14ac:dyDescent="0.25"/>
    <row r="318" ht="11.1" customHeight="1" x14ac:dyDescent="0.25"/>
    <row r="319" ht="11.1" customHeight="1" x14ac:dyDescent="0.25"/>
    <row r="320" ht="11.1" customHeight="1" x14ac:dyDescent="0.25"/>
    <row r="321" ht="11.1" customHeight="1" x14ac:dyDescent="0.25"/>
    <row r="322" ht="11.1" customHeight="1" x14ac:dyDescent="0.25"/>
    <row r="323" ht="11.1" customHeight="1" x14ac:dyDescent="0.25"/>
    <row r="324" ht="11.1" customHeight="1" x14ac:dyDescent="0.25"/>
    <row r="325" ht="11.1" customHeight="1" x14ac:dyDescent="0.25"/>
    <row r="326" ht="11.1" customHeight="1" x14ac:dyDescent="0.25"/>
    <row r="327" ht="11.1" customHeight="1" x14ac:dyDescent="0.25"/>
    <row r="328" ht="11.1" customHeight="1" x14ac:dyDescent="0.25"/>
    <row r="329" ht="11.1" customHeight="1" x14ac:dyDescent="0.25"/>
    <row r="330" ht="11.1" customHeight="1" x14ac:dyDescent="0.25"/>
    <row r="331" ht="11.1" customHeight="1" x14ac:dyDescent="0.25"/>
    <row r="332" ht="11.1" customHeight="1" x14ac:dyDescent="0.25"/>
    <row r="333" ht="11.1" customHeight="1" x14ac:dyDescent="0.25"/>
    <row r="334" ht="11.1" customHeight="1" x14ac:dyDescent="0.25"/>
    <row r="335" ht="11.1" customHeight="1" x14ac:dyDescent="0.25"/>
    <row r="336" ht="11.1" customHeight="1" x14ac:dyDescent="0.25"/>
    <row r="337" ht="11.1" customHeight="1" x14ac:dyDescent="0.25"/>
    <row r="338" ht="11.1" customHeight="1" x14ac:dyDescent="0.25"/>
    <row r="339" ht="11.1" customHeight="1" x14ac:dyDescent="0.25"/>
    <row r="340" ht="11.1" customHeight="1" x14ac:dyDescent="0.25"/>
    <row r="341" ht="11.1" customHeight="1" x14ac:dyDescent="0.25"/>
    <row r="342" ht="11.1" customHeight="1" x14ac:dyDescent="0.25"/>
    <row r="343" ht="11.1" customHeight="1" x14ac:dyDescent="0.25"/>
    <row r="344" ht="11.1" customHeight="1" x14ac:dyDescent="0.25"/>
    <row r="345" ht="11.1" customHeight="1" x14ac:dyDescent="0.25"/>
    <row r="346" ht="11.1" customHeight="1" x14ac:dyDescent="0.25"/>
    <row r="347" ht="11.1" customHeight="1" x14ac:dyDescent="0.25"/>
    <row r="348" ht="11.1" customHeight="1" x14ac:dyDescent="0.25"/>
    <row r="349" ht="11.1" customHeight="1" x14ac:dyDescent="0.25"/>
    <row r="350" ht="11.1" customHeight="1" x14ac:dyDescent="0.25"/>
    <row r="351" ht="11.1" customHeight="1" x14ac:dyDescent="0.25"/>
    <row r="352" ht="11.1" customHeight="1" x14ac:dyDescent="0.25"/>
    <row r="353" ht="11.1" customHeight="1" x14ac:dyDescent="0.25"/>
    <row r="354" ht="11.1" customHeight="1" x14ac:dyDescent="0.25"/>
    <row r="355" ht="11.1" customHeight="1" x14ac:dyDescent="0.25"/>
    <row r="356" ht="11.1" customHeight="1" x14ac:dyDescent="0.25"/>
    <row r="357" ht="11.1" customHeight="1" x14ac:dyDescent="0.25"/>
    <row r="358" ht="11.1" customHeight="1" x14ac:dyDescent="0.25"/>
    <row r="359" ht="11.1" customHeight="1" x14ac:dyDescent="0.25"/>
    <row r="360" ht="11.1" customHeight="1" x14ac:dyDescent="0.25"/>
    <row r="361" ht="11.1" customHeight="1" x14ac:dyDescent="0.25"/>
    <row r="362" ht="11.1" customHeight="1" x14ac:dyDescent="0.25"/>
    <row r="363" ht="11.1" customHeight="1" x14ac:dyDescent="0.25"/>
    <row r="364" ht="11.1" customHeight="1" x14ac:dyDescent="0.25"/>
    <row r="365" ht="11.1" customHeight="1" x14ac:dyDescent="0.25"/>
    <row r="366" ht="11.1" customHeight="1" x14ac:dyDescent="0.25"/>
    <row r="367" ht="11.1" customHeight="1" x14ac:dyDescent="0.25"/>
    <row r="368" ht="11.1" customHeight="1" x14ac:dyDescent="0.25"/>
    <row r="369" ht="11.1" customHeight="1" x14ac:dyDescent="0.25"/>
    <row r="370" ht="11.1" customHeight="1" x14ac:dyDescent="0.25"/>
    <row r="371" ht="11.1" customHeight="1" x14ac:dyDescent="0.25"/>
    <row r="372" ht="11.1" customHeight="1" x14ac:dyDescent="0.25"/>
    <row r="373" ht="11.1" customHeight="1" x14ac:dyDescent="0.25"/>
    <row r="374" ht="11.1" customHeight="1" x14ac:dyDescent="0.25"/>
    <row r="375" ht="11.1" customHeight="1" x14ac:dyDescent="0.25"/>
    <row r="376" ht="11.1" customHeight="1" x14ac:dyDescent="0.25"/>
    <row r="377" ht="11.1" customHeight="1" x14ac:dyDescent="0.25"/>
    <row r="378" ht="11.1" customHeight="1" x14ac:dyDescent="0.25"/>
    <row r="379" ht="11.1" customHeight="1" x14ac:dyDescent="0.25"/>
    <row r="380" ht="11.1" customHeight="1" x14ac:dyDescent="0.25"/>
    <row r="381" ht="11.1" customHeight="1" x14ac:dyDescent="0.25"/>
    <row r="382" ht="11.1" customHeight="1" x14ac:dyDescent="0.25"/>
    <row r="383" ht="11.1" customHeight="1" x14ac:dyDescent="0.25"/>
    <row r="384" ht="11.1" customHeight="1" x14ac:dyDescent="0.25"/>
    <row r="385" ht="11.1" customHeight="1" x14ac:dyDescent="0.25"/>
    <row r="386" ht="11.1" customHeight="1" x14ac:dyDescent="0.25"/>
    <row r="387" ht="11.1" customHeight="1" x14ac:dyDescent="0.25"/>
    <row r="388" ht="11.1" customHeight="1" x14ac:dyDescent="0.25"/>
    <row r="389" ht="11.1" customHeight="1" x14ac:dyDescent="0.25"/>
    <row r="390" ht="11.1" customHeight="1" x14ac:dyDescent="0.25"/>
    <row r="391" ht="11.1" customHeight="1" x14ac:dyDescent="0.25"/>
    <row r="392" ht="11.1" customHeight="1" x14ac:dyDescent="0.25"/>
    <row r="393" ht="11.1" customHeight="1" x14ac:dyDescent="0.25"/>
    <row r="394" ht="11.1" customHeight="1" x14ac:dyDescent="0.25"/>
    <row r="395" ht="11.1" customHeight="1" x14ac:dyDescent="0.25"/>
    <row r="396" ht="11.1" customHeight="1" x14ac:dyDescent="0.25"/>
    <row r="397" ht="11.1" customHeight="1" x14ac:dyDescent="0.25"/>
    <row r="398" ht="11.1" customHeight="1" x14ac:dyDescent="0.25"/>
    <row r="399" ht="11.1" customHeight="1" x14ac:dyDescent="0.25"/>
    <row r="400" ht="11.1" customHeight="1" x14ac:dyDescent="0.25"/>
    <row r="401" ht="11.1" customHeight="1" x14ac:dyDescent="0.25"/>
    <row r="402" ht="11.1" customHeight="1" x14ac:dyDescent="0.25"/>
    <row r="403" ht="11.1" customHeight="1" x14ac:dyDescent="0.25"/>
    <row r="404" ht="11.1" customHeight="1" x14ac:dyDescent="0.25"/>
    <row r="405" ht="11.1" customHeight="1" x14ac:dyDescent="0.25"/>
    <row r="406" ht="11.1" customHeight="1" x14ac:dyDescent="0.25"/>
    <row r="407" ht="11.1" customHeight="1" x14ac:dyDescent="0.25"/>
    <row r="408" ht="11.1" customHeight="1" x14ac:dyDescent="0.25"/>
    <row r="409" ht="11.1" customHeight="1" x14ac:dyDescent="0.25"/>
    <row r="410" ht="11.1" customHeight="1" x14ac:dyDescent="0.25"/>
    <row r="411" ht="11.1" customHeight="1" x14ac:dyDescent="0.25"/>
    <row r="412" ht="11.1" customHeight="1" x14ac:dyDescent="0.25"/>
    <row r="413" ht="11.1" customHeight="1" x14ac:dyDescent="0.25"/>
    <row r="414" ht="11.1" customHeight="1" x14ac:dyDescent="0.25"/>
    <row r="415" ht="11.1" customHeight="1" x14ac:dyDescent="0.25"/>
    <row r="416" ht="11.1" customHeight="1" x14ac:dyDescent="0.25"/>
    <row r="417" ht="11.1" customHeight="1" x14ac:dyDescent="0.25"/>
    <row r="418" ht="11.1" customHeight="1" x14ac:dyDescent="0.25"/>
    <row r="419" ht="11.1" customHeight="1" x14ac:dyDescent="0.25"/>
    <row r="420" ht="11.1" customHeight="1" x14ac:dyDescent="0.25"/>
    <row r="421" ht="11.1" customHeight="1" x14ac:dyDescent="0.25"/>
    <row r="422" ht="11.1" customHeight="1" x14ac:dyDescent="0.25"/>
    <row r="423" ht="11.1" customHeight="1" x14ac:dyDescent="0.25"/>
    <row r="424" ht="11.1" customHeight="1" x14ac:dyDescent="0.25"/>
    <row r="425" ht="11.1" customHeight="1" x14ac:dyDescent="0.25"/>
    <row r="426" ht="11.1" customHeight="1" x14ac:dyDescent="0.25"/>
    <row r="427" ht="11.1" customHeight="1" x14ac:dyDescent="0.25"/>
    <row r="428" ht="11.1" customHeight="1" x14ac:dyDescent="0.25"/>
    <row r="429" ht="11.1" customHeight="1" x14ac:dyDescent="0.25"/>
    <row r="430" ht="11.1" customHeight="1" x14ac:dyDescent="0.25"/>
    <row r="431" ht="11.1" customHeight="1" x14ac:dyDescent="0.25"/>
    <row r="432" ht="11.1" customHeight="1" x14ac:dyDescent="0.25"/>
    <row r="433" ht="11.1" customHeight="1" x14ac:dyDescent="0.25"/>
    <row r="434" ht="11.1" customHeight="1" x14ac:dyDescent="0.25"/>
    <row r="435" ht="11.1" customHeight="1" x14ac:dyDescent="0.25"/>
    <row r="436" ht="11.1" customHeight="1" x14ac:dyDescent="0.25"/>
    <row r="437" ht="11.1" customHeight="1" x14ac:dyDescent="0.25"/>
    <row r="438" ht="11.1" customHeight="1" x14ac:dyDescent="0.25"/>
    <row r="439" ht="11.1" customHeight="1" x14ac:dyDescent="0.25"/>
    <row r="440" ht="11.1" customHeight="1" x14ac:dyDescent="0.25"/>
    <row r="441" ht="11.1" customHeight="1" x14ac:dyDescent="0.25"/>
    <row r="442" ht="11.1" customHeight="1" x14ac:dyDescent="0.25"/>
    <row r="443" ht="11.1" customHeight="1" x14ac:dyDescent="0.25"/>
    <row r="444" ht="11.1" customHeight="1" x14ac:dyDescent="0.25"/>
    <row r="445" ht="11.1" customHeight="1" x14ac:dyDescent="0.25"/>
    <row r="446" ht="11.1" customHeight="1" x14ac:dyDescent="0.25"/>
    <row r="447" ht="11.1" customHeight="1" x14ac:dyDescent="0.25"/>
    <row r="448" ht="11.1" customHeight="1" x14ac:dyDescent="0.25"/>
    <row r="449" ht="11.1" customHeight="1" x14ac:dyDescent="0.25"/>
    <row r="450" ht="11.1" customHeight="1" x14ac:dyDescent="0.25"/>
    <row r="451" ht="11.1" customHeight="1" x14ac:dyDescent="0.25"/>
    <row r="452" ht="11.1" customHeight="1" x14ac:dyDescent="0.25"/>
    <row r="453" ht="11.1" customHeight="1" x14ac:dyDescent="0.25"/>
    <row r="454" ht="11.1" customHeight="1" x14ac:dyDescent="0.25"/>
    <row r="455" ht="11.1" customHeight="1" x14ac:dyDescent="0.25"/>
    <row r="456" ht="11.1" customHeight="1" x14ac:dyDescent="0.25"/>
    <row r="457" ht="11.1" customHeight="1" x14ac:dyDescent="0.25"/>
    <row r="458" ht="11.1" customHeight="1" x14ac:dyDescent="0.25"/>
    <row r="459" ht="11.1" customHeight="1" x14ac:dyDescent="0.25"/>
    <row r="460" ht="11.1" customHeight="1" x14ac:dyDescent="0.25"/>
    <row r="461" ht="11.1" customHeight="1" x14ac:dyDescent="0.25"/>
    <row r="462" ht="11.1" customHeight="1" x14ac:dyDescent="0.25"/>
    <row r="463" ht="11.1" customHeight="1" x14ac:dyDescent="0.25"/>
    <row r="464" ht="11.1" customHeight="1" x14ac:dyDescent="0.25"/>
    <row r="465" ht="11.1" customHeight="1" x14ac:dyDescent="0.25"/>
    <row r="466" ht="11.1" customHeight="1" x14ac:dyDescent="0.25"/>
    <row r="467" ht="11.1" customHeight="1" x14ac:dyDescent="0.25"/>
    <row r="468" ht="11.1" customHeight="1" x14ac:dyDescent="0.25"/>
    <row r="469" ht="11.1" customHeight="1" x14ac:dyDescent="0.25"/>
    <row r="470" ht="11.1" customHeight="1" x14ac:dyDescent="0.25"/>
    <row r="471" ht="11.1" customHeight="1" x14ac:dyDescent="0.25"/>
    <row r="472" ht="11.1" customHeight="1" x14ac:dyDescent="0.25"/>
    <row r="473" ht="11.1" customHeight="1" x14ac:dyDescent="0.25"/>
    <row r="474" ht="11.1" customHeight="1" x14ac:dyDescent="0.25"/>
    <row r="475" ht="11.1" customHeight="1" x14ac:dyDescent="0.25"/>
    <row r="476" ht="11.1" customHeight="1" x14ac:dyDescent="0.25"/>
    <row r="477" ht="11.1" customHeight="1" x14ac:dyDescent="0.25"/>
    <row r="478" ht="11.1" customHeight="1" x14ac:dyDescent="0.25"/>
    <row r="479" ht="11.1" customHeight="1" x14ac:dyDescent="0.25"/>
    <row r="480" ht="11.1" customHeight="1" x14ac:dyDescent="0.25"/>
    <row r="481" ht="11.1" customHeight="1" x14ac:dyDescent="0.25"/>
    <row r="482" ht="11.1" customHeight="1" x14ac:dyDescent="0.25"/>
    <row r="483" ht="11.1" customHeight="1" x14ac:dyDescent="0.25"/>
    <row r="484" ht="11.1" customHeight="1" x14ac:dyDescent="0.25"/>
    <row r="485" ht="11.1" customHeight="1" x14ac:dyDescent="0.25"/>
    <row r="486" ht="11.1" customHeight="1" x14ac:dyDescent="0.25"/>
    <row r="487" ht="11.1" customHeight="1" x14ac:dyDescent="0.25"/>
    <row r="488" ht="11.1" customHeight="1" x14ac:dyDescent="0.25"/>
    <row r="489" ht="11.1" customHeight="1" x14ac:dyDescent="0.25"/>
    <row r="490" ht="11.1" customHeight="1" x14ac:dyDescent="0.25"/>
    <row r="491" ht="11.1" customHeight="1" x14ac:dyDescent="0.25"/>
    <row r="492" ht="11.1" customHeight="1" x14ac:dyDescent="0.25"/>
    <row r="493" ht="11.1" customHeight="1" x14ac:dyDescent="0.25"/>
    <row r="494" ht="11.1" customHeight="1" x14ac:dyDescent="0.25"/>
    <row r="495" ht="11.1" customHeight="1" x14ac:dyDescent="0.25"/>
    <row r="496" ht="11.1" customHeight="1" x14ac:dyDescent="0.25"/>
    <row r="497" ht="11.1" customHeight="1" x14ac:dyDescent="0.25"/>
    <row r="498" ht="11.1" customHeight="1" x14ac:dyDescent="0.25"/>
    <row r="499" ht="11.1" customHeight="1" x14ac:dyDescent="0.25"/>
    <row r="500" ht="11.1" customHeight="1" x14ac:dyDescent="0.25"/>
    <row r="501" ht="11.1" customHeight="1" x14ac:dyDescent="0.25"/>
    <row r="502" ht="11.1" customHeight="1" x14ac:dyDescent="0.25"/>
    <row r="503" ht="11.1" customHeight="1" x14ac:dyDescent="0.25"/>
    <row r="504" ht="11.1" customHeight="1" x14ac:dyDescent="0.25"/>
    <row r="505" ht="11.1" customHeight="1" x14ac:dyDescent="0.25"/>
    <row r="506" ht="11.1" customHeight="1" x14ac:dyDescent="0.25"/>
    <row r="507" ht="11.1" customHeight="1" x14ac:dyDescent="0.25"/>
    <row r="508" ht="11.1" customHeight="1" x14ac:dyDescent="0.25"/>
    <row r="509" ht="11.1" customHeight="1" x14ac:dyDescent="0.25"/>
    <row r="510" ht="11.1" customHeight="1" x14ac:dyDescent="0.25"/>
    <row r="511" ht="11.1" customHeight="1" x14ac:dyDescent="0.25"/>
    <row r="512" ht="11.1" customHeight="1" x14ac:dyDescent="0.25"/>
    <row r="513" ht="11.1" customHeight="1" x14ac:dyDescent="0.25"/>
    <row r="514" ht="11.1" customHeight="1" x14ac:dyDescent="0.25"/>
    <row r="515" ht="11.1" customHeight="1" x14ac:dyDescent="0.25"/>
    <row r="516" ht="11.1" customHeight="1" x14ac:dyDescent="0.25"/>
    <row r="517" ht="11.1" customHeight="1" x14ac:dyDescent="0.25"/>
    <row r="518" ht="11.1" customHeight="1" x14ac:dyDescent="0.25"/>
    <row r="519" ht="11.1" customHeight="1" x14ac:dyDescent="0.25"/>
    <row r="520" ht="11.1" customHeight="1" x14ac:dyDescent="0.25"/>
    <row r="521" ht="11.1" customHeight="1" x14ac:dyDescent="0.25"/>
    <row r="522" ht="11.1" customHeight="1" x14ac:dyDescent="0.25"/>
    <row r="523" ht="11.1" customHeight="1" x14ac:dyDescent="0.25"/>
    <row r="524" ht="11.1" customHeight="1" x14ac:dyDescent="0.25"/>
    <row r="525" ht="11.1" customHeight="1" x14ac:dyDescent="0.25"/>
    <row r="526" ht="11.1" customHeight="1" x14ac:dyDescent="0.25"/>
    <row r="527" ht="11.1" customHeight="1" x14ac:dyDescent="0.25"/>
    <row r="528" ht="11.1" customHeight="1" x14ac:dyDescent="0.25"/>
    <row r="529" ht="11.1" customHeight="1" x14ac:dyDescent="0.25"/>
    <row r="530" ht="11.1" customHeight="1" x14ac:dyDescent="0.25"/>
    <row r="531" ht="11.1" customHeight="1" x14ac:dyDescent="0.25"/>
    <row r="532" ht="11.1" customHeight="1" x14ac:dyDescent="0.25"/>
    <row r="533" ht="11.1" customHeight="1" x14ac:dyDescent="0.25"/>
    <row r="534" ht="11.1" customHeight="1" x14ac:dyDescent="0.25"/>
    <row r="535" ht="11.1" customHeight="1" x14ac:dyDescent="0.25"/>
    <row r="536" ht="11.1" customHeight="1" x14ac:dyDescent="0.25"/>
    <row r="537" ht="11.1" customHeight="1" x14ac:dyDescent="0.25"/>
    <row r="538" ht="11.1" customHeight="1" x14ac:dyDescent="0.25"/>
    <row r="539" ht="11.1" customHeight="1" x14ac:dyDescent="0.25"/>
  </sheetData>
  <mergeCells count="6">
    <mergeCell ref="J1:K5"/>
    <mergeCell ref="M2:Q4"/>
    <mergeCell ref="J141:K145"/>
    <mergeCell ref="M142:Q144"/>
    <mergeCell ref="J71:K75"/>
    <mergeCell ref="M72:Q74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22532" r:id="rId4">
          <objectPr defaultSize="0" autoPict="0" r:id="rId5">
            <anchor moveWithCells="1" sizeWithCells="1">
              <from>
                <xdr:col>9</xdr:col>
                <xdr:colOff>209550</xdr:colOff>
                <xdr:row>0</xdr:row>
                <xdr:rowOff>123825</xdr:rowOff>
              </from>
              <to>
                <xdr:col>11</xdr:col>
                <xdr:colOff>85725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22532" r:id="rId4"/>
      </mc:Fallback>
    </mc:AlternateContent>
    <mc:AlternateContent xmlns:mc="http://schemas.openxmlformats.org/markup-compatibility/2006">
      <mc:Choice Requires="x14">
        <oleObject progId="CorelDRAW.Graphic.12" shapeId="22538" r:id="rId6">
          <objectPr defaultSize="0" autoPict="0" r:id="rId5">
            <anchor moveWithCells="1" sizeWithCells="1">
              <from>
                <xdr:col>9</xdr:col>
                <xdr:colOff>209550</xdr:colOff>
                <xdr:row>70</xdr:row>
                <xdr:rowOff>123825</xdr:rowOff>
              </from>
              <to>
                <xdr:col>11</xdr:col>
                <xdr:colOff>85725</xdr:colOff>
                <xdr:row>74</xdr:row>
                <xdr:rowOff>104775</xdr:rowOff>
              </to>
            </anchor>
          </objectPr>
        </oleObject>
      </mc:Choice>
      <mc:Fallback>
        <oleObject progId="CorelDRAW.Graphic.12" shapeId="22538" r:id="rId6"/>
      </mc:Fallback>
    </mc:AlternateContent>
    <mc:AlternateContent xmlns:mc="http://schemas.openxmlformats.org/markup-compatibility/2006">
      <mc:Choice Requires="x14">
        <oleObject progId="CorelDRAW.Graphic.12" shapeId="22543" r:id="rId7">
          <objectPr defaultSize="0" autoPict="0" r:id="rId5">
            <anchor moveWithCells="1" sizeWithCells="1">
              <from>
                <xdr:col>9</xdr:col>
                <xdr:colOff>209550</xdr:colOff>
                <xdr:row>140</xdr:row>
                <xdr:rowOff>123825</xdr:rowOff>
              </from>
              <to>
                <xdr:col>11</xdr:col>
                <xdr:colOff>85725</xdr:colOff>
                <xdr:row>144</xdr:row>
                <xdr:rowOff>104775</xdr:rowOff>
              </to>
            </anchor>
          </objectPr>
        </oleObject>
      </mc:Choice>
      <mc:Fallback>
        <oleObject progId="CorelDRAW.Graphic.12" shapeId="22543" r:id="rId7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5"/>
  <sheetViews>
    <sheetView topLeftCell="A35" zoomScale="60" zoomScaleNormal="60" workbookViewId="0">
      <selection activeCell="E77" sqref="E77"/>
    </sheetView>
  </sheetViews>
  <sheetFormatPr defaultRowHeight="15" x14ac:dyDescent="0.25"/>
  <cols>
    <col min="1" max="1" width="12.7109375" customWidth="1"/>
    <col min="8" max="8" width="12.7109375" customWidth="1"/>
    <col min="9" max="9" width="1.7109375" customWidth="1"/>
    <col min="10" max="10" width="12.7109375" customWidth="1"/>
    <col min="17" max="17" width="12.7109375" customWidth="1"/>
    <col min="18" max="18" width="1.7109375" customWidth="1"/>
    <col min="19" max="19" width="12.7109375" customWidth="1"/>
    <col min="26" max="26" width="12.7109375" customWidth="1"/>
    <col min="27" max="27" width="1.7109375" customWidth="1"/>
    <col min="28" max="28" width="12.7109375" customWidth="1"/>
    <col min="35" max="35" width="12.7109375" customWidth="1"/>
  </cols>
  <sheetData>
    <row r="1" spans="1:8" ht="11.1" customHeight="1" x14ac:dyDescent="0.3">
      <c r="A1" s="274"/>
      <c r="B1" s="274"/>
      <c r="C1" s="20"/>
      <c r="D1" s="21"/>
      <c r="E1" s="20"/>
      <c r="F1" s="20"/>
      <c r="G1" s="20"/>
      <c r="H1" s="20"/>
    </row>
    <row r="2" spans="1:8" ht="11.1" customHeight="1" x14ac:dyDescent="0.25">
      <c r="A2" s="274"/>
      <c r="B2" s="274"/>
      <c r="C2" s="11"/>
      <c r="D2" s="275" t="s">
        <v>111</v>
      </c>
      <c r="E2" s="275"/>
      <c r="F2" s="275"/>
      <c r="G2" s="275"/>
      <c r="H2" s="275"/>
    </row>
    <row r="3" spans="1:8" ht="11.1" customHeight="1" x14ac:dyDescent="0.25">
      <c r="A3" s="274"/>
      <c r="B3" s="274"/>
      <c r="C3" s="11"/>
      <c r="D3" s="275"/>
      <c r="E3" s="275"/>
      <c r="F3" s="275"/>
      <c r="G3" s="275"/>
      <c r="H3" s="275"/>
    </row>
    <row r="4" spans="1:8" ht="11.1" customHeight="1" x14ac:dyDescent="0.25">
      <c r="A4" s="274"/>
      <c r="B4" s="274"/>
      <c r="C4" s="11"/>
      <c r="D4" s="275"/>
      <c r="E4" s="275"/>
      <c r="F4" s="275"/>
      <c r="G4" s="275"/>
      <c r="H4" s="275"/>
    </row>
    <row r="5" spans="1:8" ht="11.1" customHeight="1" x14ac:dyDescent="0.25">
      <c r="A5" s="274"/>
      <c r="B5" s="274"/>
      <c r="C5" s="11"/>
      <c r="D5" s="11"/>
      <c r="E5" s="11"/>
      <c r="F5" s="11"/>
      <c r="G5" s="11"/>
      <c r="H5" s="11"/>
    </row>
    <row r="6" spans="1:8" ht="11.1" customHeight="1" x14ac:dyDescent="0.25">
      <c r="A6" s="22" t="s">
        <v>100</v>
      </c>
      <c r="B6" s="22"/>
      <c r="C6" s="23"/>
      <c r="D6" s="23"/>
      <c r="E6" s="79" t="str">
        <f>Assumptions!$G$118</f>
        <v>Roadside Retail Unit</v>
      </c>
      <c r="F6" s="49"/>
      <c r="G6" s="80"/>
      <c r="H6" s="50"/>
    </row>
    <row r="7" spans="1:8" ht="11.1" customHeight="1" x14ac:dyDescent="0.25">
      <c r="A7" s="22" t="s">
        <v>0</v>
      </c>
      <c r="B7" s="23"/>
      <c r="C7" s="23"/>
      <c r="D7" s="23"/>
      <c r="E7" s="79" t="s">
        <v>136</v>
      </c>
      <c r="F7" s="49"/>
      <c r="G7" s="49"/>
      <c r="H7" s="51"/>
    </row>
    <row r="8" spans="1:8" ht="11.1" customHeight="1" x14ac:dyDescent="0.25">
      <c r="A8" s="22" t="s">
        <v>1</v>
      </c>
      <c r="B8" s="22"/>
      <c r="C8" s="23"/>
      <c r="D8" s="23"/>
      <c r="E8" s="81" t="str">
        <f>Assumptions!$A$160</f>
        <v>Area Wide</v>
      </c>
      <c r="F8" s="82"/>
      <c r="G8" s="83"/>
      <c r="H8" s="84"/>
    </row>
    <row r="9" spans="1:8" ht="11.1" customHeight="1" x14ac:dyDescent="0.25">
      <c r="A9" s="22" t="s">
        <v>2</v>
      </c>
      <c r="B9" s="22"/>
      <c r="C9" s="10"/>
      <c r="D9" s="23"/>
      <c r="E9" s="55">
        <f>SUM(C43:C54)</f>
        <v>300</v>
      </c>
      <c r="F9" s="23" t="s">
        <v>3</v>
      </c>
      <c r="G9" s="25"/>
      <c r="H9" s="25"/>
    </row>
    <row r="10" spans="1:8" ht="11.1" customHeight="1" x14ac:dyDescent="0.25">
      <c r="A10" s="22"/>
      <c r="B10" s="23"/>
      <c r="C10" s="23"/>
      <c r="D10" s="56"/>
      <c r="E10" s="23"/>
      <c r="F10" s="25"/>
      <c r="G10" s="25"/>
      <c r="H10" s="25"/>
    </row>
    <row r="11" spans="1:8" ht="11.1" customHeight="1" x14ac:dyDescent="0.25">
      <c r="A11" s="27" t="s">
        <v>4</v>
      </c>
      <c r="B11" s="28"/>
      <c r="C11" s="28"/>
      <c r="D11" s="28"/>
      <c r="E11" s="28"/>
      <c r="F11" s="28"/>
      <c r="G11" s="28"/>
      <c r="H11" s="29"/>
    </row>
    <row r="12" spans="1:8" ht="11.1" customHeight="1" x14ac:dyDescent="0.25">
      <c r="A12" s="57" t="s">
        <v>5</v>
      </c>
      <c r="B12" s="58" t="s">
        <v>6</v>
      </c>
      <c r="C12" s="31"/>
      <c r="D12" s="32" t="s">
        <v>7</v>
      </c>
      <c r="E12" s="24">
        <f>Assumptions!$C$132</f>
        <v>700</v>
      </c>
      <c r="F12" s="32" t="s">
        <v>8</v>
      </c>
      <c r="G12" s="30"/>
      <c r="H12" s="33">
        <f t="shared" ref="H12:H23" si="0">C12*E12</f>
        <v>0</v>
      </c>
    </row>
    <row r="13" spans="1:8" ht="11.1" customHeight="1" x14ac:dyDescent="0.25">
      <c r="A13" s="57" t="s">
        <v>9</v>
      </c>
      <c r="B13" s="58" t="s">
        <v>10</v>
      </c>
      <c r="C13" s="31"/>
      <c r="D13" s="32" t="s">
        <v>7</v>
      </c>
      <c r="E13" s="24">
        <f>Assumptions!$C$133</f>
        <v>1400</v>
      </c>
      <c r="F13" s="32" t="s">
        <v>8</v>
      </c>
      <c r="G13" s="30"/>
      <c r="H13" s="33">
        <f t="shared" si="0"/>
        <v>0</v>
      </c>
    </row>
    <row r="14" spans="1:8" ht="11.1" customHeight="1" x14ac:dyDescent="0.25">
      <c r="A14" s="57" t="s">
        <v>11</v>
      </c>
      <c r="B14" s="58" t="s">
        <v>12</v>
      </c>
      <c r="C14" s="31"/>
      <c r="D14" s="32" t="s">
        <v>7</v>
      </c>
      <c r="E14" s="24">
        <f>Assumptions!$C$134</f>
        <v>2750</v>
      </c>
      <c r="F14" s="32" t="s">
        <v>8</v>
      </c>
      <c r="G14" s="30"/>
      <c r="H14" s="33">
        <f t="shared" si="0"/>
        <v>0</v>
      </c>
    </row>
    <row r="15" spans="1:8" ht="11.1" customHeight="1" x14ac:dyDescent="0.25">
      <c r="A15" s="57" t="s">
        <v>13</v>
      </c>
      <c r="B15" s="58" t="s">
        <v>14</v>
      </c>
      <c r="C15" s="31">
        <f>Assumptions!$C$118</f>
        <v>300</v>
      </c>
      <c r="D15" s="32" t="s">
        <v>7</v>
      </c>
      <c r="E15" s="24">
        <f>Assumptions!$C$135</f>
        <v>1800</v>
      </c>
      <c r="F15" s="32" t="s">
        <v>8</v>
      </c>
      <c r="G15" s="30"/>
      <c r="H15" s="33">
        <f t="shared" si="0"/>
        <v>540000</v>
      </c>
    </row>
    <row r="16" spans="1:8" ht="11.1" customHeight="1" x14ac:dyDescent="0.25">
      <c r="A16" s="57" t="s">
        <v>15</v>
      </c>
      <c r="B16" s="58" t="s">
        <v>16</v>
      </c>
      <c r="C16" s="24"/>
      <c r="D16" s="32" t="s">
        <v>7</v>
      </c>
      <c r="E16" s="24">
        <f>Assumptions!$C$136</f>
        <v>1291</v>
      </c>
      <c r="F16" s="32" t="s">
        <v>8</v>
      </c>
      <c r="G16" s="30"/>
      <c r="H16" s="33">
        <f t="shared" si="0"/>
        <v>0</v>
      </c>
    </row>
    <row r="17" spans="1:8" ht="11.1" customHeight="1" x14ac:dyDescent="0.25">
      <c r="A17" s="59" t="s">
        <v>17</v>
      </c>
      <c r="B17" s="58" t="s">
        <v>18</v>
      </c>
      <c r="C17" s="24"/>
      <c r="D17" s="32" t="s">
        <v>7</v>
      </c>
      <c r="E17" s="24">
        <f>Assumptions!$C$137</f>
        <v>2500</v>
      </c>
      <c r="F17" s="32" t="s">
        <v>8</v>
      </c>
      <c r="G17" s="30"/>
      <c r="H17" s="33">
        <f t="shared" si="0"/>
        <v>0</v>
      </c>
    </row>
    <row r="18" spans="1:8" ht="11.1" customHeight="1" x14ac:dyDescent="0.25">
      <c r="A18" s="59" t="s">
        <v>19</v>
      </c>
      <c r="B18" s="58" t="s">
        <v>20</v>
      </c>
      <c r="C18" s="24"/>
      <c r="D18" s="32" t="s">
        <v>7</v>
      </c>
      <c r="E18" s="24">
        <f>Assumptions!$C$138</f>
        <v>1077</v>
      </c>
      <c r="F18" s="32" t="s">
        <v>8</v>
      </c>
      <c r="G18" s="30"/>
      <c r="H18" s="33">
        <f t="shared" si="0"/>
        <v>0</v>
      </c>
    </row>
    <row r="19" spans="1:8" ht="11.1" customHeight="1" x14ac:dyDescent="0.25">
      <c r="A19" s="57" t="s">
        <v>21</v>
      </c>
      <c r="B19" s="58" t="s">
        <v>22</v>
      </c>
      <c r="C19" s="40"/>
      <c r="D19" s="32" t="s">
        <v>7</v>
      </c>
      <c r="E19" s="24">
        <f>Assumptions!$C$139</f>
        <v>1350</v>
      </c>
      <c r="F19" s="32" t="s">
        <v>8</v>
      </c>
      <c r="H19" s="33">
        <f t="shared" si="0"/>
        <v>0</v>
      </c>
    </row>
    <row r="20" spans="1:8" ht="11.1" customHeight="1" x14ac:dyDescent="0.25">
      <c r="A20" s="57" t="s">
        <v>52</v>
      </c>
      <c r="B20" s="58"/>
      <c r="C20" s="31"/>
      <c r="D20" s="32" t="s">
        <v>25</v>
      </c>
      <c r="E20" s="24">
        <f>Assumptions!$C$140</f>
        <v>400</v>
      </c>
      <c r="F20" s="32" t="s">
        <v>8</v>
      </c>
      <c r="G20" s="30"/>
      <c r="H20" s="33">
        <f t="shared" si="0"/>
        <v>0</v>
      </c>
    </row>
    <row r="21" spans="1:8" ht="11.1" customHeight="1" x14ac:dyDescent="0.25">
      <c r="A21" s="57" t="s">
        <v>23</v>
      </c>
      <c r="B21" s="86" t="s">
        <v>24</v>
      </c>
      <c r="C21" s="31"/>
      <c r="D21" s="32" t="s">
        <v>25</v>
      </c>
      <c r="E21" s="24">
        <f>Assumptions!$C$141</f>
        <v>1500</v>
      </c>
      <c r="F21" s="32" t="s">
        <v>8</v>
      </c>
      <c r="G21" s="30"/>
      <c r="H21" s="33">
        <f t="shared" si="0"/>
        <v>0</v>
      </c>
    </row>
    <row r="22" spans="1:8" ht="11.1" customHeight="1" x14ac:dyDescent="0.25">
      <c r="A22" s="57" t="s">
        <v>23</v>
      </c>
      <c r="B22" s="86" t="s">
        <v>24</v>
      </c>
      <c r="C22" s="31"/>
      <c r="D22" s="32" t="s">
        <v>25</v>
      </c>
      <c r="E22" s="24">
        <f>Assumptions!$C$142</f>
        <v>700</v>
      </c>
      <c r="F22" s="32" t="s">
        <v>8</v>
      </c>
      <c r="G22" s="30"/>
      <c r="H22" s="33">
        <f t="shared" si="0"/>
        <v>0</v>
      </c>
    </row>
    <row r="23" spans="1:8" ht="11.1" customHeight="1" x14ac:dyDescent="0.25">
      <c r="A23" s="57" t="s">
        <v>23</v>
      </c>
      <c r="B23" s="86" t="s">
        <v>24</v>
      </c>
      <c r="C23" s="31"/>
      <c r="D23" s="32" t="s">
        <v>25</v>
      </c>
      <c r="E23" s="24">
        <f>Assumptions!$C$143</f>
        <v>0</v>
      </c>
      <c r="F23" s="32" t="s">
        <v>8</v>
      </c>
      <c r="G23" s="30"/>
      <c r="H23" s="33">
        <f t="shared" si="0"/>
        <v>0</v>
      </c>
    </row>
    <row r="24" spans="1:8" ht="11.1" customHeight="1" x14ac:dyDescent="0.25">
      <c r="A24" s="60"/>
      <c r="B24" s="34"/>
      <c r="C24" s="28"/>
      <c r="D24" s="28"/>
      <c r="E24" s="28"/>
      <c r="F24" s="28"/>
      <c r="G24" s="28"/>
      <c r="H24" s="35"/>
    </row>
    <row r="25" spans="1:8" ht="11.1" customHeight="1" x14ac:dyDescent="0.25">
      <c r="A25" s="61" t="s">
        <v>4</v>
      </c>
      <c r="B25" s="28"/>
      <c r="C25" s="28"/>
      <c r="D25" s="28"/>
      <c r="E25" s="28"/>
      <c r="F25" s="28"/>
      <c r="G25" s="28"/>
      <c r="H25" s="38">
        <f>SUM(H12:H24)</f>
        <v>540000</v>
      </c>
    </row>
    <row r="26" spans="1:8" ht="11.1" customHeight="1" x14ac:dyDescent="0.25">
      <c r="A26" s="62"/>
      <c r="B26" s="32"/>
      <c r="C26" s="63"/>
      <c r="D26" s="32"/>
      <c r="E26" s="30"/>
      <c r="F26" s="32"/>
      <c r="G26" s="30"/>
      <c r="H26" s="64"/>
    </row>
    <row r="27" spans="1:8" ht="11.1" customHeight="1" x14ac:dyDescent="0.25">
      <c r="A27" s="61" t="s">
        <v>26</v>
      </c>
      <c r="B27" s="28"/>
      <c r="C27" s="28"/>
      <c r="D27" s="28"/>
      <c r="E27" s="28"/>
      <c r="F27" s="28"/>
      <c r="G27" s="28"/>
      <c r="H27" s="37"/>
    </row>
    <row r="28" spans="1:8" ht="11.1" customHeight="1" x14ac:dyDescent="0.25">
      <c r="A28" s="65" t="s">
        <v>27</v>
      </c>
      <c r="B28" s="66" t="s">
        <v>28</v>
      </c>
      <c r="C28" s="63"/>
      <c r="D28" s="32"/>
      <c r="E28" s="30"/>
      <c r="F28" s="32"/>
      <c r="G28" s="30"/>
      <c r="H28" s="64"/>
    </row>
    <row r="29" spans="1:8" ht="11.1" customHeight="1" x14ac:dyDescent="0.25">
      <c r="A29" s="57" t="s">
        <v>5</v>
      </c>
      <c r="B29" s="67">
        <f>Assumptions!$D$115</f>
        <v>2</v>
      </c>
      <c r="C29" s="31">
        <f>C12*B29</f>
        <v>0</v>
      </c>
      <c r="D29" s="32" t="s">
        <v>7</v>
      </c>
      <c r="E29" s="24"/>
      <c r="F29" s="32" t="s">
        <v>8</v>
      </c>
      <c r="G29" s="30"/>
      <c r="H29" s="33">
        <f t="shared" ref="H29:H40" si="1">C29*E29</f>
        <v>0</v>
      </c>
    </row>
    <row r="30" spans="1:8" ht="11.1" customHeight="1" x14ac:dyDescent="0.25">
      <c r="A30" s="57" t="s">
        <v>9</v>
      </c>
      <c r="B30" s="67">
        <f>Assumptions!$D$116</f>
        <v>2</v>
      </c>
      <c r="C30" s="31">
        <f t="shared" ref="C30:C40" si="2">C13*B30</f>
        <v>0</v>
      </c>
      <c r="D30" s="32" t="s">
        <v>7</v>
      </c>
      <c r="E30" s="24"/>
      <c r="F30" s="32" t="s">
        <v>8</v>
      </c>
      <c r="G30" s="30"/>
      <c r="H30" s="33">
        <f t="shared" si="1"/>
        <v>0</v>
      </c>
    </row>
    <row r="31" spans="1:8" ht="11.1" customHeight="1" x14ac:dyDescent="0.25">
      <c r="A31" s="57" t="s">
        <v>11</v>
      </c>
      <c r="B31" s="67">
        <f>Assumptions!$D$117</f>
        <v>3</v>
      </c>
      <c r="C31" s="31">
        <f t="shared" si="2"/>
        <v>0</v>
      </c>
      <c r="D31" s="32" t="s">
        <v>7</v>
      </c>
      <c r="E31" s="24"/>
      <c r="F31" s="32" t="s">
        <v>8</v>
      </c>
      <c r="G31" s="30"/>
      <c r="H31" s="33">
        <f t="shared" si="1"/>
        <v>0</v>
      </c>
    </row>
    <row r="32" spans="1:8" ht="11.1" customHeight="1" x14ac:dyDescent="0.25">
      <c r="A32" s="57" t="s">
        <v>13</v>
      </c>
      <c r="B32" s="67">
        <f>Assumptions!$D$118</f>
        <v>1.5</v>
      </c>
      <c r="C32" s="31">
        <f t="shared" si="2"/>
        <v>450</v>
      </c>
      <c r="D32" s="32" t="s">
        <v>7</v>
      </c>
      <c r="E32" s="24">
        <f>(Assumptions!D206+(Assumptions!D192-Assumptions!D206)*Assumptions!D215)/10000</f>
        <v>80.932413805974704</v>
      </c>
      <c r="F32" s="32" t="s">
        <v>8</v>
      </c>
      <c r="G32" s="30"/>
      <c r="H32" s="33">
        <f t="shared" si="1"/>
        <v>36419.58621268862</v>
      </c>
    </row>
    <row r="33" spans="1:8" ht="11.1" customHeight="1" x14ac:dyDescent="0.25">
      <c r="A33" s="57" t="s">
        <v>15</v>
      </c>
      <c r="B33" s="67">
        <f>Assumptions!$D$119</f>
        <v>1.5</v>
      </c>
      <c r="C33" s="31">
        <f t="shared" si="2"/>
        <v>0</v>
      </c>
      <c r="D33" s="32" t="s">
        <v>7</v>
      </c>
      <c r="E33" s="24"/>
      <c r="F33" s="32" t="s">
        <v>8</v>
      </c>
      <c r="G33" s="30"/>
      <c r="H33" s="33">
        <f t="shared" si="1"/>
        <v>0</v>
      </c>
    </row>
    <row r="34" spans="1:8" ht="11.1" customHeight="1" x14ac:dyDescent="0.25">
      <c r="A34" s="59" t="s">
        <v>17</v>
      </c>
      <c r="B34" s="67">
        <f>Assumptions!$D$120</f>
        <v>2</v>
      </c>
      <c r="C34" s="31">
        <f t="shared" si="2"/>
        <v>0</v>
      </c>
      <c r="D34" s="32" t="s">
        <v>7</v>
      </c>
      <c r="E34" s="24"/>
      <c r="F34" s="32" t="s">
        <v>8</v>
      </c>
      <c r="G34" s="30"/>
      <c r="H34" s="33">
        <f t="shared" si="1"/>
        <v>0</v>
      </c>
    </row>
    <row r="35" spans="1:8" ht="11.1" customHeight="1" x14ac:dyDescent="0.25">
      <c r="A35" s="59" t="s">
        <v>19</v>
      </c>
      <c r="B35" s="67">
        <f>Assumptions!$D$121</f>
        <v>1.5</v>
      </c>
      <c r="C35" s="31">
        <f t="shared" si="2"/>
        <v>0</v>
      </c>
      <c r="D35" s="32" t="s">
        <v>7</v>
      </c>
      <c r="E35" s="24"/>
      <c r="F35" s="32" t="s">
        <v>8</v>
      </c>
      <c r="G35" s="30"/>
      <c r="H35" s="33">
        <f t="shared" si="1"/>
        <v>0</v>
      </c>
    </row>
    <row r="36" spans="1:8" ht="11.1" customHeight="1" x14ac:dyDescent="0.25">
      <c r="A36" s="57" t="s">
        <v>21</v>
      </c>
      <c r="B36" s="67">
        <f>Assumptions!$D$122</f>
        <v>3</v>
      </c>
      <c r="C36" s="31">
        <f t="shared" si="2"/>
        <v>0</v>
      </c>
      <c r="D36" s="32" t="s">
        <v>7</v>
      </c>
      <c r="E36" s="24"/>
      <c r="F36" s="32" t="s">
        <v>8</v>
      </c>
      <c r="H36" s="33">
        <f t="shared" si="1"/>
        <v>0</v>
      </c>
    </row>
    <row r="37" spans="1:8" ht="11.1" customHeight="1" x14ac:dyDescent="0.25">
      <c r="A37" s="68" t="s">
        <v>52</v>
      </c>
      <c r="B37" s="67">
        <f>Assumptions!$D$123</f>
        <v>2</v>
      </c>
      <c r="C37" s="31">
        <f t="shared" si="2"/>
        <v>0</v>
      </c>
      <c r="D37" s="32" t="s">
        <v>25</v>
      </c>
      <c r="E37" s="24"/>
      <c r="F37" s="32" t="s">
        <v>8</v>
      </c>
      <c r="G37" s="30"/>
      <c r="H37" s="33">
        <f t="shared" si="1"/>
        <v>0</v>
      </c>
    </row>
    <row r="38" spans="1:8" ht="11.1" customHeight="1" x14ac:dyDescent="0.25">
      <c r="A38" s="68" t="str">
        <f>B21</f>
        <v>Blank</v>
      </c>
      <c r="B38" s="67">
        <f>Assumptions!$D$124</f>
        <v>2</v>
      </c>
      <c r="C38" s="31">
        <f t="shared" si="2"/>
        <v>0</v>
      </c>
      <c r="D38" s="32" t="s">
        <v>25</v>
      </c>
      <c r="E38" s="24"/>
      <c r="F38" s="32" t="s">
        <v>8</v>
      </c>
      <c r="G38" s="30"/>
      <c r="H38" s="33">
        <f t="shared" si="1"/>
        <v>0</v>
      </c>
    </row>
    <row r="39" spans="1:8" ht="11.1" customHeight="1" x14ac:dyDescent="0.25">
      <c r="A39" s="68" t="str">
        <f>B22</f>
        <v>Blank</v>
      </c>
      <c r="B39" s="67">
        <f>Assumptions!$D$125</f>
        <v>2</v>
      </c>
      <c r="C39" s="31">
        <f t="shared" si="2"/>
        <v>0</v>
      </c>
      <c r="D39" s="32" t="s">
        <v>25</v>
      </c>
      <c r="E39" s="24"/>
      <c r="F39" s="32" t="s">
        <v>8</v>
      </c>
      <c r="G39" s="30"/>
      <c r="H39" s="33">
        <f t="shared" si="1"/>
        <v>0</v>
      </c>
    </row>
    <row r="40" spans="1:8" ht="11.1" customHeight="1" x14ac:dyDescent="0.25">
      <c r="A40" s="68" t="str">
        <f>B23</f>
        <v>Blank</v>
      </c>
      <c r="B40" s="67">
        <f>Assumptions!$D$126</f>
        <v>0</v>
      </c>
      <c r="C40" s="31">
        <f t="shared" si="2"/>
        <v>0</v>
      </c>
      <c r="D40" s="32" t="s">
        <v>25</v>
      </c>
      <c r="E40" s="24"/>
      <c r="F40" s="32" t="s">
        <v>8</v>
      </c>
      <c r="G40" s="30"/>
      <c r="H40" s="33">
        <f t="shared" si="1"/>
        <v>0</v>
      </c>
    </row>
    <row r="41" spans="1:8" ht="11.1" customHeight="1" x14ac:dyDescent="0.25">
      <c r="A41" s="61" t="s">
        <v>29</v>
      </c>
      <c r="B41" s="34"/>
      <c r="C41" s="69"/>
      <c r="D41" s="34"/>
      <c r="E41" s="28" t="s">
        <v>126</v>
      </c>
      <c r="F41" s="34"/>
      <c r="G41" s="39">
        <f>IF(SUM(H29:H40)&lt;250000,1%,IF(SUM(H29:H40)&lt;500000,3%,IF(SUM(H29:H40)&gt;500000,4%)))</f>
        <v>0.01</v>
      </c>
      <c r="H41" s="70">
        <f>SUM(H29:H40)*G41</f>
        <v>364.1958621268862</v>
      </c>
    </row>
    <row r="42" spans="1:8" ht="11.1" customHeight="1" x14ac:dyDescent="0.25">
      <c r="A42" s="65"/>
      <c r="B42" s="66" t="s">
        <v>30</v>
      </c>
      <c r="C42" s="63"/>
      <c r="D42" s="32"/>
      <c r="E42" s="30"/>
      <c r="F42" s="32"/>
      <c r="G42" s="30"/>
      <c r="H42" s="64"/>
    </row>
    <row r="43" spans="1:8" ht="11.1" customHeight="1" x14ac:dyDescent="0.25">
      <c r="A43" s="57" t="s">
        <v>5</v>
      </c>
      <c r="B43" s="71">
        <f>Assumptions!$E$115</f>
        <v>1</v>
      </c>
      <c r="C43" s="31">
        <f>C12*B43</f>
        <v>0</v>
      </c>
      <c r="D43" s="32" t="s">
        <v>7</v>
      </c>
      <c r="E43" s="24">
        <f>Assumptions!$F$115</f>
        <v>782</v>
      </c>
      <c r="F43" s="32" t="s">
        <v>8</v>
      </c>
      <c r="G43" s="30"/>
      <c r="H43" s="33">
        <f>C43*E43</f>
        <v>0</v>
      </c>
    </row>
    <row r="44" spans="1:8" ht="11.1" customHeight="1" x14ac:dyDescent="0.25">
      <c r="A44" s="57" t="s">
        <v>9</v>
      </c>
      <c r="B44" s="71">
        <f>Assumptions!$E$116</f>
        <v>1.2</v>
      </c>
      <c r="C44" s="31">
        <f t="shared" ref="C44:C53" si="3">C13*B44</f>
        <v>0</v>
      </c>
      <c r="D44" s="32" t="s">
        <v>7</v>
      </c>
      <c r="E44" s="24">
        <f>Assumptions!$F$116</f>
        <v>1624</v>
      </c>
      <c r="F44" s="32" t="s">
        <v>8</v>
      </c>
      <c r="G44" s="30"/>
      <c r="H44" s="33">
        <f t="shared" ref="H44:H54" si="4">C44*E44</f>
        <v>0</v>
      </c>
    </row>
    <row r="45" spans="1:8" ht="11.1" customHeight="1" x14ac:dyDescent="0.25">
      <c r="A45" s="57" t="s">
        <v>11</v>
      </c>
      <c r="B45" s="71">
        <f>Assumptions!$E$117</f>
        <v>1</v>
      </c>
      <c r="C45" s="31">
        <f t="shared" si="3"/>
        <v>0</v>
      </c>
      <c r="D45" s="32" t="s">
        <v>7</v>
      </c>
      <c r="E45" s="24">
        <f>Assumptions!$F$117</f>
        <v>1169</v>
      </c>
      <c r="F45" s="32" t="s">
        <v>8</v>
      </c>
      <c r="G45" s="30"/>
      <c r="H45" s="33">
        <f t="shared" si="4"/>
        <v>0</v>
      </c>
    </row>
    <row r="46" spans="1:8" ht="11.1" customHeight="1" x14ac:dyDescent="0.25">
      <c r="A46" s="57" t="s">
        <v>13</v>
      </c>
      <c r="B46" s="71">
        <f>Assumptions!$E$118</f>
        <v>1</v>
      </c>
      <c r="C46" s="31">
        <f t="shared" si="3"/>
        <v>300</v>
      </c>
      <c r="D46" s="32" t="s">
        <v>7</v>
      </c>
      <c r="E46" s="24">
        <f>Assumptions!$F$118</f>
        <v>1028</v>
      </c>
      <c r="F46" s="32" t="s">
        <v>8</v>
      </c>
      <c r="G46" s="30"/>
      <c r="H46" s="33">
        <f t="shared" si="4"/>
        <v>308400</v>
      </c>
    </row>
    <row r="47" spans="1:8" ht="11.1" customHeight="1" x14ac:dyDescent="0.25">
      <c r="A47" s="57" t="s">
        <v>15</v>
      </c>
      <c r="B47" s="71">
        <f>Assumptions!$E$119</f>
        <v>1.2</v>
      </c>
      <c r="C47" s="31">
        <f t="shared" si="3"/>
        <v>0</v>
      </c>
      <c r="D47" s="32" t="s">
        <v>7</v>
      </c>
      <c r="E47" s="24">
        <f>Assumptions!$F$119</f>
        <v>1415</v>
      </c>
      <c r="F47" s="32" t="s">
        <v>8</v>
      </c>
      <c r="G47" s="30"/>
      <c r="H47" s="33">
        <f t="shared" si="4"/>
        <v>0</v>
      </c>
    </row>
    <row r="48" spans="1:8" ht="11.1" customHeight="1" x14ac:dyDescent="0.25">
      <c r="A48" s="59" t="s">
        <v>17</v>
      </c>
      <c r="B48" s="71">
        <f>Assumptions!$E$120</f>
        <v>1.2</v>
      </c>
      <c r="C48" s="31">
        <f t="shared" si="3"/>
        <v>0</v>
      </c>
      <c r="D48" s="32" t="s">
        <v>7</v>
      </c>
      <c r="E48" s="24">
        <f>Assumptions!$F$120</f>
        <v>1597</v>
      </c>
      <c r="F48" s="32" t="s">
        <v>8</v>
      </c>
      <c r="G48" s="30"/>
      <c r="H48" s="33">
        <f t="shared" si="4"/>
        <v>0</v>
      </c>
    </row>
    <row r="49" spans="1:8" ht="11.1" customHeight="1" x14ac:dyDescent="0.25">
      <c r="A49" s="59" t="s">
        <v>19</v>
      </c>
      <c r="B49" s="71">
        <f>Assumptions!$E$121</f>
        <v>1</v>
      </c>
      <c r="C49" s="31">
        <f t="shared" si="3"/>
        <v>0</v>
      </c>
      <c r="D49" s="32" t="s">
        <v>7</v>
      </c>
      <c r="E49" s="24">
        <f>Assumptions!$F$121</f>
        <v>2758</v>
      </c>
      <c r="F49" s="32" t="s">
        <v>8</v>
      </c>
      <c r="G49" s="30"/>
      <c r="H49" s="33">
        <f t="shared" si="4"/>
        <v>0</v>
      </c>
    </row>
    <row r="50" spans="1:8" ht="11.1" customHeight="1" x14ac:dyDescent="0.25">
      <c r="A50" s="57" t="s">
        <v>21</v>
      </c>
      <c r="B50" s="71">
        <f>Assumptions!$E$122</f>
        <v>1</v>
      </c>
      <c r="C50" s="31">
        <f t="shared" si="3"/>
        <v>0</v>
      </c>
      <c r="D50" s="32" t="s">
        <v>7</v>
      </c>
      <c r="E50" s="24">
        <f>Assumptions!$F$122</f>
        <v>1110</v>
      </c>
      <c r="F50" s="32" t="s">
        <v>8</v>
      </c>
      <c r="H50" s="33">
        <f t="shared" si="4"/>
        <v>0</v>
      </c>
    </row>
    <row r="51" spans="1:8" ht="11.1" customHeight="1" x14ac:dyDescent="0.25">
      <c r="A51" s="59" t="s">
        <v>52</v>
      </c>
      <c r="B51" s="71">
        <f>Assumptions!$E$123</f>
        <v>1</v>
      </c>
      <c r="C51" s="31">
        <f t="shared" si="3"/>
        <v>0</v>
      </c>
      <c r="D51" s="32" t="s">
        <v>25</v>
      </c>
      <c r="E51" s="24">
        <f>Assumptions!$F$123</f>
        <v>830</v>
      </c>
      <c r="F51" s="32" t="s">
        <v>8</v>
      </c>
      <c r="G51" s="30"/>
      <c r="H51" s="33">
        <f t="shared" si="4"/>
        <v>0</v>
      </c>
    </row>
    <row r="52" spans="1:8" ht="11.1" customHeight="1" x14ac:dyDescent="0.25">
      <c r="A52" s="59" t="str">
        <f>B21</f>
        <v>Blank</v>
      </c>
      <c r="B52" s="71">
        <f>Assumptions!$E$124</f>
        <v>1</v>
      </c>
      <c r="C52" s="31">
        <f t="shared" si="3"/>
        <v>0</v>
      </c>
      <c r="D52" s="32" t="s">
        <v>25</v>
      </c>
      <c r="E52" s="24"/>
      <c r="F52" s="32" t="s">
        <v>8</v>
      </c>
      <c r="G52" s="30"/>
      <c r="H52" s="33">
        <f t="shared" si="4"/>
        <v>0</v>
      </c>
    </row>
    <row r="53" spans="1:8" ht="11.1" customHeight="1" x14ac:dyDescent="0.25">
      <c r="A53" s="59" t="str">
        <f>B22</f>
        <v>Blank</v>
      </c>
      <c r="B53" s="71">
        <f>Assumptions!$E$125</f>
        <v>1</v>
      </c>
      <c r="C53" s="31">
        <f t="shared" si="3"/>
        <v>0</v>
      </c>
      <c r="D53" s="32" t="s">
        <v>25</v>
      </c>
      <c r="E53" s="24"/>
      <c r="F53" s="32" t="s">
        <v>8</v>
      </c>
      <c r="G53" s="30"/>
      <c r="H53" s="33">
        <f t="shared" si="4"/>
        <v>0</v>
      </c>
    </row>
    <row r="54" spans="1:8" ht="11.1" customHeight="1" x14ac:dyDescent="0.25">
      <c r="A54" s="59" t="str">
        <f>B23</f>
        <v>Blank</v>
      </c>
      <c r="B54" s="71">
        <f>Assumptions!$E$126</f>
        <v>0</v>
      </c>
      <c r="C54" s="31">
        <f>C23*B54</f>
        <v>0</v>
      </c>
      <c r="D54" s="32" t="s">
        <v>25</v>
      </c>
      <c r="E54" s="24"/>
      <c r="F54" s="32" t="s">
        <v>8</v>
      </c>
      <c r="G54" s="30"/>
      <c r="H54" s="33">
        <f t="shared" si="4"/>
        <v>0</v>
      </c>
    </row>
    <row r="55" spans="1:8" ht="11.1" customHeight="1" x14ac:dyDescent="0.25">
      <c r="A55" s="72"/>
      <c r="B55" s="72"/>
      <c r="C55" s="72"/>
      <c r="D55" s="34"/>
      <c r="E55" s="72"/>
      <c r="F55" s="72"/>
      <c r="G55" s="72"/>
      <c r="H55" s="72"/>
    </row>
    <row r="56" spans="1:8" ht="11.1" customHeight="1" x14ac:dyDescent="0.25">
      <c r="A56" s="59" t="s">
        <v>31</v>
      </c>
      <c r="B56" s="10"/>
      <c r="E56" s="73">
        <f>Assumptions!$E$147</f>
        <v>0</v>
      </c>
      <c r="F56" s="32" t="s">
        <v>32</v>
      </c>
      <c r="H56" s="33">
        <f>SUM(C43:C54)*E56</f>
        <v>0</v>
      </c>
    </row>
    <row r="57" spans="1:8" ht="11.1" customHeight="1" x14ac:dyDescent="0.25">
      <c r="A57" s="59" t="s">
        <v>33</v>
      </c>
      <c r="B57" s="23"/>
      <c r="C57" s="30"/>
      <c r="D57" s="30"/>
      <c r="E57" s="85">
        <f>Assumptions!$E$148</f>
        <v>0.08</v>
      </c>
      <c r="F57" s="32" t="s">
        <v>34</v>
      </c>
      <c r="G57" s="30"/>
      <c r="H57" s="33">
        <f>SUM(H43:H54)*E57</f>
        <v>24672</v>
      </c>
    </row>
    <row r="58" spans="1:8" ht="11.1" customHeight="1" x14ac:dyDescent="0.25">
      <c r="A58" s="59" t="s">
        <v>35</v>
      </c>
      <c r="B58" s="23"/>
      <c r="C58" s="30"/>
      <c r="D58" s="30"/>
      <c r="E58" s="85">
        <f>Assumptions!$E$149</f>
        <v>5.0000000000000001E-3</v>
      </c>
      <c r="F58" s="32" t="s">
        <v>36</v>
      </c>
      <c r="G58" s="30"/>
      <c r="H58" s="33">
        <f>H25*E58</f>
        <v>2700</v>
      </c>
    </row>
    <row r="59" spans="1:8" ht="11.1" customHeight="1" x14ac:dyDescent="0.25">
      <c r="A59" s="59" t="s">
        <v>37</v>
      </c>
      <c r="B59" s="23"/>
      <c r="C59" s="30"/>
      <c r="D59" s="30"/>
      <c r="E59" s="85">
        <f>Assumptions!$E$150</f>
        <v>6.0000000000000001E-3</v>
      </c>
      <c r="F59" s="32" t="s">
        <v>34</v>
      </c>
      <c r="G59" s="30"/>
      <c r="H59" s="33">
        <f>SUM(H43:H54)*E59</f>
        <v>1850.4</v>
      </c>
    </row>
    <row r="60" spans="1:8" ht="11.1" customHeight="1" x14ac:dyDescent="0.25">
      <c r="A60" s="59" t="s">
        <v>38</v>
      </c>
      <c r="B60" s="23"/>
      <c r="C60" s="30"/>
      <c r="D60" s="30"/>
      <c r="E60" s="85">
        <f>Assumptions!$E$151</f>
        <v>0.01</v>
      </c>
      <c r="F60" s="32" t="s">
        <v>36</v>
      </c>
      <c r="G60" s="30"/>
      <c r="H60" s="33">
        <f>SUM(H12:H17)*E60+H19*E60</f>
        <v>5400</v>
      </c>
    </row>
    <row r="61" spans="1:8" ht="11.1" customHeight="1" x14ac:dyDescent="0.25">
      <c r="A61" s="59" t="s">
        <v>39</v>
      </c>
      <c r="B61" s="23"/>
      <c r="C61" s="41"/>
      <c r="D61" s="30"/>
      <c r="E61" s="85">
        <f>Assumptions!$E$152</f>
        <v>0.05</v>
      </c>
      <c r="F61" s="32" t="s">
        <v>34</v>
      </c>
      <c r="G61" s="30"/>
      <c r="H61" s="33">
        <f>SUM(H43:H54)*E61</f>
        <v>15420</v>
      </c>
    </row>
    <row r="62" spans="1:8" ht="11.1" customHeight="1" x14ac:dyDescent="0.25">
      <c r="A62" s="59" t="s">
        <v>40</v>
      </c>
      <c r="B62" s="10"/>
      <c r="E62" s="40">
        <f>Assumptions!$E$153</f>
        <v>10</v>
      </c>
      <c r="F62" s="32" t="s">
        <v>133</v>
      </c>
      <c r="H62" s="36">
        <f>C15*E62</f>
        <v>3000</v>
      </c>
    </row>
    <row r="63" spans="1:8" ht="11.1" customHeight="1" x14ac:dyDescent="0.25">
      <c r="A63" s="59" t="s">
        <v>42</v>
      </c>
      <c r="B63" s="23"/>
      <c r="C63" s="39">
        <f>Assumptions!$C$154</f>
        <v>0.05</v>
      </c>
      <c r="D63" s="31">
        <f>Assumptions!$D$154</f>
        <v>12</v>
      </c>
      <c r="E63" s="74" t="s">
        <v>43</v>
      </c>
      <c r="F63" s="24">
        <f>Assumptions!$G$154</f>
        <v>3</v>
      </c>
      <c r="G63" s="74" t="s">
        <v>88</v>
      </c>
      <c r="H63" s="33">
        <f>(((SUM(H29:H41)*POWER((1+C63/12),((D63+F63)/12)*12))-SUM(H29:H41))   +     ((((SUM(H43:H62)*POWER((1+C63/12),((D63+F63)/12)*12))-SUM(H43:H62))*0.5)))</f>
        <v>13997.804058611233</v>
      </c>
    </row>
    <row r="64" spans="1:8" ht="11.1" customHeight="1" x14ac:dyDescent="0.25">
      <c r="A64" s="59" t="s">
        <v>44</v>
      </c>
      <c r="B64" s="23"/>
      <c r="C64" s="39">
        <f>Assumptions!$C$155</f>
        <v>0.01</v>
      </c>
      <c r="D64" s="32" t="s">
        <v>45</v>
      </c>
      <c r="E64" s="30"/>
      <c r="F64" s="30"/>
      <c r="G64" s="30"/>
      <c r="H64" s="33">
        <f>SUM(H29:H62)*C64</f>
        <v>3982.2618207481551</v>
      </c>
    </row>
    <row r="65" spans="1:8" ht="11.1" customHeight="1" x14ac:dyDescent="0.25">
      <c r="A65" s="59" t="s">
        <v>46</v>
      </c>
      <c r="B65" s="23"/>
      <c r="C65" s="30"/>
      <c r="D65" s="39">
        <f>Assumptions!$D$156</f>
        <v>0.17499999999999999</v>
      </c>
      <c r="E65" s="32" t="s">
        <v>47</v>
      </c>
      <c r="F65" s="30"/>
      <c r="G65" s="30"/>
      <c r="H65" s="33">
        <f>H25*D65</f>
        <v>94500</v>
      </c>
    </row>
    <row r="66" spans="1:8" ht="11.1" customHeight="1" x14ac:dyDescent="0.25">
      <c r="A66" s="61" t="s">
        <v>48</v>
      </c>
      <c r="B66" s="28"/>
      <c r="C66" s="28"/>
      <c r="D66" s="28"/>
      <c r="E66" s="28"/>
      <c r="F66" s="28"/>
      <c r="G66" s="28"/>
      <c r="H66" s="38">
        <f>SUM(H29:H65)</f>
        <v>510706.24795417488</v>
      </c>
    </row>
    <row r="67" spans="1:8" ht="11.1" customHeight="1" x14ac:dyDescent="0.25">
      <c r="A67" s="75"/>
      <c r="B67" s="30"/>
      <c r="C67" s="30"/>
      <c r="D67" s="30"/>
      <c r="E67" s="30"/>
      <c r="F67" s="30"/>
      <c r="G67" s="30"/>
      <c r="H67" s="76"/>
    </row>
    <row r="68" spans="1:8" ht="11.1" customHeight="1" x14ac:dyDescent="0.25">
      <c r="A68" s="77" t="s">
        <v>49</v>
      </c>
      <c r="B68" s="42"/>
      <c r="C68" s="42"/>
      <c r="D68" s="42"/>
      <c r="E68" s="42"/>
      <c r="F68" s="42"/>
      <c r="G68" s="42"/>
      <c r="H68" s="43">
        <f>H25-H66</f>
        <v>29293.752045825124</v>
      </c>
    </row>
    <row r="69" spans="1:8" ht="11.1" customHeight="1" x14ac:dyDescent="0.25">
      <c r="A69" s="77" t="s">
        <v>50</v>
      </c>
      <c r="B69" s="42"/>
      <c r="C69" s="42"/>
      <c r="D69" s="42"/>
      <c r="E69" s="42"/>
      <c r="F69" s="42"/>
      <c r="G69" s="42"/>
      <c r="H69" s="78">
        <f>H68/E9</f>
        <v>97.645840152750409</v>
      </c>
    </row>
    <row r="70" spans="1:8" ht="11.1" customHeight="1" x14ac:dyDescent="0.25"/>
    <row r="71" spans="1:8" ht="11.1" customHeight="1" x14ac:dyDescent="0.3">
      <c r="A71" s="274"/>
      <c r="B71" s="274"/>
      <c r="C71" s="20"/>
      <c r="D71" s="21"/>
      <c r="E71" s="20"/>
      <c r="F71" s="20"/>
      <c r="G71" s="20"/>
      <c r="H71" s="20"/>
    </row>
    <row r="72" spans="1:8" ht="11.1" customHeight="1" x14ac:dyDescent="0.25">
      <c r="A72" s="274"/>
      <c r="B72" s="274"/>
      <c r="C72" s="11"/>
      <c r="D72" s="275" t="s">
        <v>111</v>
      </c>
      <c r="E72" s="275"/>
      <c r="F72" s="275"/>
      <c r="G72" s="275"/>
      <c r="H72" s="275"/>
    </row>
    <row r="73" spans="1:8" ht="11.1" customHeight="1" x14ac:dyDescent="0.25">
      <c r="A73" s="274"/>
      <c r="B73" s="274"/>
      <c r="C73" s="11"/>
      <c r="D73" s="275"/>
      <c r="E73" s="275"/>
      <c r="F73" s="275"/>
      <c r="G73" s="275"/>
      <c r="H73" s="275"/>
    </row>
    <row r="74" spans="1:8" ht="11.1" customHeight="1" x14ac:dyDescent="0.25">
      <c r="A74" s="274"/>
      <c r="B74" s="274"/>
      <c r="C74" s="11"/>
      <c r="D74" s="275"/>
      <c r="E74" s="275"/>
      <c r="F74" s="275"/>
      <c r="G74" s="275"/>
      <c r="H74" s="275"/>
    </row>
    <row r="75" spans="1:8" ht="11.1" customHeight="1" x14ac:dyDescent="0.25">
      <c r="A75" s="274"/>
      <c r="B75" s="274"/>
      <c r="C75" s="11"/>
      <c r="D75" s="11"/>
      <c r="E75" s="11"/>
      <c r="F75" s="11"/>
      <c r="G75" s="11"/>
      <c r="H75" s="11"/>
    </row>
    <row r="76" spans="1:8" ht="11.1" customHeight="1" x14ac:dyDescent="0.25">
      <c r="A76" s="22" t="s">
        <v>100</v>
      </c>
      <c r="B76" s="22"/>
      <c r="C76" s="23"/>
      <c r="D76" s="23"/>
      <c r="E76" s="79" t="str">
        <f>Assumptions!$G$118</f>
        <v>Roadside Retail Unit</v>
      </c>
      <c r="F76" s="49"/>
      <c r="G76" s="80"/>
      <c r="H76" s="50"/>
    </row>
    <row r="77" spans="1:8" ht="11.1" customHeight="1" x14ac:dyDescent="0.25">
      <c r="A77" s="22" t="s">
        <v>0</v>
      </c>
      <c r="B77" s="23"/>
      <c r="C77" s="23"/>
      <c r="D77" s="23"/>
      <c r="E77" s="79" t="s">
        <v>135</v>
      </c>
      <c r="F77" s="49"/>
      <c r="G77" s="49"/>
      <c r="H77" s="51"/>
    </row>
    <row r="78" spans="1:8" ht="11.1" customHeight="1" x14ac:dyDescent="0.25">
      <c r="A78" s="22" t="s">
        <v>1</v>
      </c>
      <c r="B78" s="22"/>
      <c r="C78" s="23"/>
      <c r="D78" s="23"/>
      <c r="E78" s="81" t="str">
        <f>Assumptions!$A$160</f>
        <v>Area Wide</v>
      </c>
      <c r="F78" s="82"/>
      <c r="G78" s="83"/>
      <c r="H78" s="84"/>
    </row>
    <row r="79" spans="1:8" ht="11.1" customHeight="1" x14ac:dyDescent="0.25">
      <c r="A79" s="22" t="s">
        <v>2</v>
      </c>
      <c r="B79" s="22"/>
      <c r="C79" s="10"/>
      <c r="D79" s="23"/>
      <c r="E79" s="55">
        <f>SUM(C113:C124)</f>
        <v>300</v>
      </c>
      <c r="F79" s="23" t="s">
        <v>3</v>
      </c>
      <c r="G79" s="25"/>
      <c r="H79" s="25"/>
    </row>
    <row r="80" spans="1:8" ht="11.1" customHeight="1" x14ac:dyDescent="0.25">
      <c r="A80" s="22"/>
      <c r="B80" s="23"/>
      <c r="C80" s="23"/>
      <c r="D80" s="56"/>
      <c r="E80" s="23"/>
      <c r="F80" s="25"/>
      <c r="G80" s="25"/>
      <c r="H80" s="25"/>
    </row>
    <row r="81" spans="1:8" ht="11.1" customHeight="1" x14ac:dyDescent="0.25">
      <c r="A81" s="27" t="s">
        <v>4</v>
      </c>
      <c r="B81" s="28"/>
      <c r="C81" s="28"/>
      <c r="D81" s="28"/>
      <c r="E81" s="28"/>
      <c r="F81" s="28"/>
      <c r="G81" s="28"/>
      <c r="H81" s="29"/>
    </row>
    <row r="82" spans="1:8" ht="11.1" customHeight="1" x14ac:dyDescent="0.25">
      <c r="A82" s="57" t="s">
        <v>5</v>
      </c>
      <c r="B82" s="58" t="s">
        <v>6</v>
      </c>
      <c r="C82" s="31"/>
      <c r="D82" s="32" t="s">
        <v>7</v>
      </c>
      <c r="E82" s="24">
        <f>Assumptions!$C$132</f>
        <v>700</v>
      </c>
      <c r="F82" s="32" t="s">
        <v>8</v>
      </c>
      <c r="G82" s="30"/>
      <c r="H82" s="33">
        <f t="shared" ref="H82:H93" si="5">C82*E82</f>
        <v>0</v>
      </c>
    </row>
    <row r="83" spans="1:8" ht="11.1" customHeight="1" x14ac:dyDescent="0.25">
      <c r="A83" s="57" t="s">
        <v>9</v>
      </c>
      <c r="B83" s="58" t="s">
        <v>10</v>
      </c>
      <c r="C83" s="31"/>
      <c r="D83" s="32" t="s">
        <v>7</v>
      </c>
      <c r="E83" s="24">
        <f>Assumptions!$C$133</f>
        <v>1400</v>
      </c>
      <c r="F83" s="32" t="s">
        <v>8</v>
      </c>
      <c r="G83" s="30"/>
      <c r="H83" s="33">
        <f t="shared" si="5"/>
        <v>0</v>
      </c>
    </row>
    <row r="84" spans="1:8" ht="11.1" customHeight="1" x14ac:dyDescent="0.25">
      <c r="A84" s="57" t="s">
        <v>11</v>
      </c>
      <c r="B84" s="58" t="s">
        <v>12</v>
      </c>
      <c r="C84" s="31"/>
      <c r="D84" s="32" t="s">
        <v>7</v>
      </c>
      <c r="E84" s="24">
        <f>Assumptions!$C$134</f>
        <v>2750</v>
      </c>
      <c r="F84" s="32" t="s">
        <v>8</v>
      </c>
      <c r="G84" s="30"/>
      <c r="H84" s="33">
        <f t="shared" si="5"/>
        <v>0</v>
      </c>
    </row>
    <row r="85" spans="1:8" ht="11.1" customHeight="1" x14ac:dyDescent="0.25">
      <c r="A85" s="57" t="s">
        <v>13</v>
      </c>
      <c r="B85" s="58" t="s">
        <v>14</v>
      </c>
      <c r="C85" s="31">
        <f>Assumptions!$C$118</f>
        <v>300</v>
      </c>
      <c r="D85" s="32" t="s">
        <v>7</v>
      </c>
      <c r="E85" s="24">
        <f>Assumptions!$C$135</f>
        <v>1800</v>
      </c>
      <c r="F85" s="32" t="s">
        <v>8</v>
      </c>
      <c r="G85" s="30"/>
      <c r="H85" s="33">
        <f t="shared" si="5"/>
        <v>540000</v>
      </c>
    </row>
    <row r="86" spans="1:8" ht="11.1" customHeight="1" x14ac:dyDescent="0.25">
      <c r="A86" s="57" t="s">
        <v>15</v>
      </c>
      <c r="B86" s="58" t="s">
        <v>16</v>
      </c>
      <c r="C86" s="24"/>
      <c r="D86" s="32" t="s">
        <v>7</v>
      </c>
      <c r="E86" s="24">
        <f>Assumptions!$C$136</f>
        <v>1291</v>
      </c>
      <c r="F86" s="32" t="s">
        <v>8</v>
      </c>
      <c r="G86" s="30"/>
      <c r="H86" s="33">
        <f t="shared" si="5"/>
        <v>0</v>
      </c>
    </row>
    <row r="87" spans="1:8" ht="11.1" customHeight="1" x14ac:dyDescent="0.25">
      <c r="A87" s="59" t="s">
        <v>17</v>
      </c>
      <c r="B87" s="58" t="s">
        <v>18</v>
      </c>
      <c r="C87" s="24"/>
      <c r="D87" s="32" t="s">
        <v>7</v>
      </c>
      <c r="E87" s="24">
        <f>Assumptions!$C$137</f>
        <v>2500</v>
      </c>
      <c r="F87" s="32" t="s">
        <v>8</v>
      </c>
      <c r="G87" s="30"/>
      <c r="H87" s="33">
        <f t="shared" si="5"/>
        <v>0</v>
      </c>
    </row>
    <row r="88" spans="1:8" ht="11.1" customHeight="1" x14ac:dyDescent="0.25">
      <c r="A88" s="59" t="s">
        <v>19</v>
      </c>
      <c r="B88" s="58" t="s">
        <v>20</v>
      </c>
      <c r="C88" s="24"/>
      <c r="D88" s="32" t="s">
        <v>7</v>
      </c>
      <c r="E88" s="24">
        <f>Assumptions!$C$138</f>
        <v>1077</v>
      </c>
      <c r="F88" s="32" t="s">
        <v>8</v>
      </c>
      <c r="G88" s="30"/>
      <c r="H88" s="33">
        <f t="shared" si="5"/>
        <v>0</v>
      </c>
    </row>
    <row r="89" spans="1:8" ht="11.1" customHeight="1" x14ac:dyDescent="0.25">
      <c r="A89" s="57" t="s">
        <v>21</v>
      </c>
      <c r="B89" s="58" t="s">
        <v>22</v>
      </c>
      <c r="C89" s="40"/>
      <c r="D89" s="32" t="s">
        <v>7</v>
      </c>
      <c r="E89" s="24">
        <f>Assumptions!$C$139</f>
        <v>1350</v>
      </c>
      <c r="F89" s="32" t="s">
        <v>8</v>
      </c>
      <c r="H89" s="33">
        <f t="shared" si="5"/>
        <v>0</v>
      </c>
    </row>
    <row r="90" spans="1:8" ht="11.1" customHeight="1" x14ac:dyDescent="0.25">
      <c r="A90" s="57" t="s">
        <v>52</v>
      </c>
      <c r="B90" s="58"/>
      <c r="C90" s="31"/>
      <c r="D90" s="32" t="s">
        <v>25</v>
      </c>
      <c r="E90" s="24">
        <f>Assumptions!$C$140</f>
        <v>400</v>
      </c>
      <c r="F90" s="32" t="s">
        <v>8</v>
      </c>
      <c r="G90" s="30"/>
      <c r="H90" s="33">
        <f t="shared" si="5"/>
        <v>0</v>
      </c>
    </row>
    <row r="91" spans="1:8" ht="11.1" customHeight="1" x14ac:dyDescent="0.25">
      <c r="A91" s="57" t="s">
        <v>23</v>
      </c>
      <c r="B91" s="86" t="s">
        <v>24</v>
      </c>
      <c r="C91" s="31"/>
      <c r="D91" s="32" t="s">
        <v>25</v>
      </c>
      <c r="E91" s="24">
        <f>Assumptions!$C$141</f>
        <v>1500</v>
      </c>
      <c r="F91" s="32" t="s">
        <v>8</v>
      </c>
      <c r="G91" s="30"/>
      <c r="H91" s="33">
        <f t="shared" si="5"/>
        <v>0</v>
      </c>
    </row>
    <row r="92" spans="1:8" ht="11.1" customHeight="1" x14ac:dyDescent="0.25">
      <c r="A92" s="57" t="s">
        <v>23</v>
      </c>
      <c r="B92" s="86" t="s">
        <v>24</v>
      </c>
      <c r="C92" s="31"/>
      <c r="D92" s="32" t="s">
        <v>25</v>
      </c>
      <c r="E92" s="24">
        <f>Assumptions!$C$142</f>
        <v>700</v>
      </c>
      <c r="F92" s="32" t="s">
        <v>8</v>
      </c>
      <c r="G92" s="30"/>
      <c r="H92" s="33">
        <f t="shared" si="5"/>
        <v>0</v>
      </c>
    </row>
    <row r="93" spans="1:8" ht="11.1" customHeight="1" x14ac:dyDescent="0.25">
      <c r="A93" s="57" t="s">
        <v>23</v>
      </c>
      <c r="B93" s="86" t="s">
        <v>24</v>
      </c>
      <c r="C93" s="31"/>
      <c r="D93" s="32" t="s">
        <v>25</v>
      </c>
      <c r="E93" s="24">
        <f>Assumptions!$C$143</f>
        <v>0</v>
      </c>
      <c r="F93" s="32" t="s">
        <v>8</v>
      </c>
      <c r="G93" s="30"/>
      <c r="H93" s="33">
        <f t="shared" si="5"/>
        <v>0</v>
      </c>
    </row>
    <row r="94" spans="1:8" ht="11.1" customHeight="1" x14ac:dyDescent="0.25">
      <c r="A94" s="60"/>
      <c r="B94" s="34"/>
      <c r="C94" s="28"/>
      <c r="D94" s="28"/>
      <c r="E94" s="28"/>
      <c r="F94" s="28"/>
      <c r="G94" s="28"/>
      <c r="H94" s="35"/>
    </row>
    <row r="95" spans="1:8" ht="11.1" customHeight="1" x14ac:dyDescent="0.25">
      <c r="A95" s="61" t="s">
        <v>4</v>
      </c>
      <c r="B95" s="28"/>
      <c r="C95" s="28"/>
      <c r="D95" s="28"/>
      <c r="E95" s="28"/>
      <c r="F95" s="28"/>
      <c r="G95" s="28"/>
      <c r="H95" s="38">
        <f>SUM(H82:H94)</f>
        <v>540000</v>
      </c>
    </row>
    <row r="96" spans="1:8" ht="11.1" customHeight="1" x14ac:dyDescent="0.25">
      <c r="A96" s="62"/>
      <c r="B96" s="32"/>
      <c r="C96" s="63"/>
      <c r="D96" s="32"/>
      <c r="E96" s="30"/>
      <c r="F96" s="32"/>
      <c r="G96" s="30"/>
      <c r="H96" s="64"/>
    </row>
    <row r="97" spans="1:8" ht="11.1" customHeight="1" x14ac:dyDescent="0.25">
      <c r="A97" s="61" t="s">
        <v>26</v>
      </c>
      <c r="B97" s="28"/>
      <c r="C97" s="28"/>
      <c r="D97" s="28"/>
      <c r="E97" s="28"/>
      <c r="F97" s="28"/>
      <c r="G97" s="28"/>
      <c r="H97" s="37"/>
    </row>
    <row r="98" spans="1:8" ht="11.1" customHeight="1" x14ac:dyDescent="0.25">
      <c r="A98" s="65" t="s">
        <v>27</v>
      </c>
      <c r="B98" s="66" t="s">
        <v>28</v>
      </c>
      <c r="C98" s="63"/>
      <c r="D98" s="32"/>
      <c r="E98" s="30"/>
      <c r="F98" s="32"/>
      <c r="G98" s="30"/>
      <c r="H98" s="64"/>
    </row>
    <row r="99" spans="1:8" ht="11.1" customHeight="1" x14ac:dyDescent="0.25">
      <c r="A99" s="57" t="s">
        <v>5</v>
      </c>
      <c r="B99" s="67">
        <f>Assumptions!$D$115</f>
        <v>2</v>
      </c>
      <c r="C99" s="31">
        <f>C82*B99</f>
        <v>0</v>
      </c>
      <c r="D99" s="32" t="s">
        <v>7</v>
      </c>
      <c r="E99" s="24"/>
      <c r="F99" s="32" t="s">
        <v>8</v>
      </c>
      <c r="G99" s="30"/>
      <c r="H99" s="33">
        <f t="shared" ref="H99:H110" si="6">C99*E99</f>
        <v>0</v>
      </c>
    </row>
    <row r="100" spans="1:8" ht="11.1" customHeight="1" x14ac:dyDescent="0.25">
      <c r="A100" s="57" t="s">
        <v>9</v>
      </c>
      <c r="B100" s="67">
        <f>Assumptions!$D$116</f>
        <v>2</v>
      </c>
      <c r="C100" s="31">
        <f t="shared" ref="C100:C110" si="7">C83*B100</f>
        <v>0</v>
      </c>
      <c r="D100" s="32" t="s">
        <v>7</v>
      </c>
      <c r="E100" s="24"/>
      <c r="F100" s="32" t="s">
        <v>8</v>
      </c>
      <c r="G100" s="30"/>
      <c r="H100" s="33">
        <f t="shared" si="6"/>
        <v>0</v>
      </c>
    </row>
    <row r="101" spans="1:8" ht="11.1" customHeight="1" x14ac:dyDescent="0.25">
      <c r="A101" s="57" t="s">
        <v>11</v>
      </c>
      <c r="B101" s="67">
        <f>Assumptions!$D$117</f>
        <v>3</v>
      </c>
      <c r="C101" s="31">
        <f t="shared" si="7"/>
        <v>0</v>
      </c>
      <c r="D101" s="32" t="s">
        <v>7</v>
      </c>
      <c r="E101" s="24"/>
      <c r="F101" s="32" t="s">
        <v>8</v>
      </c>
      <c r="G101" s="30"/>
      <c r="H101" s="33">
        <f t="shared" si="6"/>
        <v>0</v>
      </c>
    </row>
    <row r="102" spans="1:8" ht="11.1" customHeight="1" x14ac:dyDescent="0.25">
      <c r="A102" s="57" t="s">
        <v>13</v>
      </c>
      <c r="B102" s="67">
        <f>Assumptions!$D$118</f>
        <v>1.5</v>
      </c>
      <c r="C102" s="31">
        <f t="shared" si="7"/>
        <v>450</v>
      </c>
      <c r="D102" s="32" t="s">
        <v>7</v>
      </c>
      <c r="E102" s="40">
        <f>(Assumptions!D183+(Assumptions!D192-Assumptions!D183)*Assumptions!D215)/10000</f>
        <v>101.1824138059747</v>
      </c>
      <c r="F102" s="32" t="s">
        <v>8</v>
      </c>
      <c r="G102" s="30"/>
      <c r="H102" s="33">
        <f t="shared" si="6"/>
        <v>45532.08621268862</v>
      </c>
    </row>
    <row r="103" spans="1:8" ht="11.1" customHeight="1" x14ac:dyDescent="0.25">
      <c r="A103" s="57" t="s">
        <v>15</v>
      </c>
      <c r="B103" s="67">
        <f>Assumptions!$D$119</f>
        <v>1.5</v>
      </c>
      <c r="C103" s="31">
        <f t="shared" si="7"/>
        <v>0</v>
      </c>
      <c r="D103" s="32" t="s">
        <v>7</v>
      </c>
      <c r="E103" s="24"/>
      <c r="F103" s="32" t="s">
        <v>8</v>
      </c>
      <c r="G103" s="30"/>
      <c r="H103" s="33">
        <f t="shared" si="6"/>
        <v>0</v>
      </c>
    </row>
    <row r="104" spans="1:8" ht="11.1" customHeight="1" x14ac:dyDescent="0.25">
      <c r="A104" s="59" t="s">
        <v>17</v>
      </c>
      <c r="B104" s="67">
        <f>Assumptions!$D$120</f>
        <v>2</v>
      </c>
      <c r="C104" s="31">
        <f t="shared" si="7"/>
        <v>0</v>
      </c>
      <c r="D104" s="32" t="s">
        <v>7</v>
      </c>
      <c r="E104" s="24"/>
      <c r="F104" s="32" t="s">
        <v>8</v>
      </c>
      <c r="G104" s="30"/>
      <c r="H104" s="33">
        <f t="shared" si="6"/>
        <v>0</v>
      </c>
    </row>
    <row r="105" spans="1:8" ht="11.1" customHeight="1" x14ac:dyDescent="0.25">
      <c r="A105" s="59" t="s">
        <v>19</v>
      </c>
      <c r="B105" s="67">
        <f>Assumptions!$D$121</f>
        <v>1.5</v>
      </c>
      <c r="C105" s="31">
        <f t="shared" si="7"/>
        <v>0</v>
      </c>
      <c r="D105" s="32" t="s">
        <v>7</v>
      </c>
      <c r="E105" s="24"/>
      <c r="F105" s="32" t="s">
        <v>8</v>
      </c>
      <c r="G105" s="30"/>
      <c r="H105" s="33">
        <f t="shared" si="6"/>
        <v>0</v>
      </c>
    </row>
    <row r="106" spans="1:8" ht="11.1" customHeight="1" x14ac:dyDescent="0.25">
      <c r="A106" s="57" t="s">
        <v>21</v>
      </c>
      <c r="B106" s="67">
        <f>Assumptions!$D$122</f>
        <v>3</v>
      </c>
      <c r="C106" s="31">
        <f t="shared" si="7"/>
        <v>0</v>
      </c>
      <c r="D106" s="32" t="s">
        <v>7</v>
      </c>
      <c r="E106" s="24"/>
      <c r="F106" s="32" t="s">
        <v>8</v>
      </c>
      <c r="H106" s="33">
        <f t="shared" si="6"/>
        <v>0</v>
      </c>
    </row>
    <row r="107" spans="1:8" ht="11.1" customHeight="1" x14ac:dyDescent="0.25">
      <c r="A107" s="68" t="s">
        <v>52</v>
      </c>
      <c r="B107" s="67">
        <f>Assumptions!$D$123</f>
        <v>2</v>
      </c>
      <c r="C107" s="31">
        <f t="shared" si="7"/>
        <v>0</v>
      </c>
      <c r="D107" s="32" t="s">
        <v>25</v>
      </c>
      <c r="E107" s="24"/>
      <c r="F107" s="32" t="s">
        <v>8</v>
      </c>
      <c r="G107" s="30"/>
      <c r="H107" s="33">
        <f t="shared" si="6"/>
        <v>0</v>
      </c>
    </row>
    <row r="108" spans="1:8" ht="11.1" customHeight="1" x14ac:dyDescent="0.25">
      <c r="A108" s="68" t="str">
        <f>B91</f>
        <v>Blank</v>
      </c>
      <c r="B108" s="67">
        <f>Assumptions!$D$124</f>
        <v>2</v>
      </c>
      <c r="C108" s="31">
        <f t="shared" si="7"/>
        <v>0</v>
      </c>
      <c r="D108" s="32" t="s">
        <v>25</v>
      </c>
      <c r="E108" s="24"/>
      <c r="F108" s="32" t="s">
        <v>8</v>
      </c>
      <c r="G108" s="30"/>
      <c r="H108" s="33">
        <f t="shared" si="6"/>
        <v>0</v>
      </c>
    </row>
    <row r="109" spans="1:8" ht="11.1" customHeight="1" x14ac:dyDescent="0.25">
      <c r="A109" s="68" t="str">
        <f>B92</f>
        <v>Blank</v>
      </c>
      <c r="B109" s="67">
        <f>Assumptions!$D$125</f>
        <v>2</v>
      </c>
      <c r="C109" s="31">
        <f t="shared" si="7"/>
        <v>0</v>
      </c>
      <c r="D109" s="32" t="s">
        <v>25</v>
      </c>
      <c r="E109" s="24"/>
      <c r="F109" s="32" t="s">
        <v>8</v>
      </c>
      <c r="G109" s="30"/>
      <c r="H109" s="33">
        <f t="shared" si="6"/>
        <v>0</v>
      </c>
    </row>
    <row r="110" spans="1:8" ht="11.1" customHeight="1" x14ac:dyDescent="0.25">
      <c r="A110" s="68" t="str">
        <f>B93</f>
        <v>Blank</v>
      </c>
      <c r="B110" s="67">
        <f>Assumptions!$D$126</f>
        <v>0</v>
      </c>
      <c r="C110" s="31">
        <f t="shared" si="7"/>
        <v>0</v>
      </c>
      <c r="D110" s="32" t="s">
        <v>25</v>
      </c>
      <c r="E110" s="24"/>
      <c r="F110" s="32" t="s">
        <v>8</v>
      </c>
      <c r="G110" s="30"/>
      <c r="H110" s="33">
        <f t="shared" si="6"/>
        <v>0</v>
      </c>
    </row>
    <row r="111" spans="1:8" ht="11.1" customHeight="1" x14ac:dyDescent="0.25">
      <c r="A111" s="61" t="s">
        <v>29</v>
      </c>
      <c r="B111" s="34"/>
      <c r="C111" s="69"/>
      <c r="D111" s="34"/>
      <c r="E111" s="28" t="s">
        <v>126</v>
      </c>
      <c r="F111" s="34"/>
      <c r="G111" s="39">
        <f>IF(SUM(H99:H110)&lt;250000,1%,IF(SUM(H99:H110)&lt;500000,3%,IF(SUM(H99:H110)&gt;500000,4%)))</f>
        <v>0.01</v>
      </c>
      <c r="H111" s="70">
        <f>SUM(H99:H110)*G111</f>
        <v>455.3208621268862</v>
      </c>
    </row>
    <row r="112" spans="1:8" ht="11.1" customHeight="1" x14ac:dyDescent="0.25">
      <c r="A112" s="65"/>
      <c r="B112" s="66" t="s">
        <v>30</v>
      </c>
      <c r="C112" s="63"/>
      <c r="D112" s="32"/>
      <c r="E112" s="30"/>
      <c r="F112" s="32"/>
      <c r="G112" s="30"/>
      <c r="H112" s="64"/>
    </row>
    <row r="113" spans="1:8" ht="11.1" customHeight="1" x14ac:dyDescent="0.25">
      <c r="A113" s="57" t="s">
        <v>5</v>
      </c>
      <c r="B113" s="71">
        <f>Assumptions!$E$115</f>
        <v>1</v>
      </c>
      <c r="C113" s="31">
        <f>C82*B113</f>
        <v>0</v>
      </c>
      <c r="D113" s="32" t="s">
        <v>7</v>
      </c>
      <c r="E113" s="24">
        <f>Assumptions!$F$115</f>
        <v>782</v>
      </c>
      <c r="F113" s="32" t="s">
        <v>8</v>
      </c>
      <c r="G113" s="30"/>
      <c r="H113" s="33">
        <f>C113*E113</f>
        <v>0</v>
      </c>
    </row>
    <row r="114" spans="1:8" ht="11.1" customHeight="1" x14ac:dyDescent="0.25">
      <c r="A114" s="57" t="s">
        <v>9</v>
      </c>
      <c r="B114" s="71">
        <f>Assumptions!$E$116</f>
        <v>1.2</v>
      </c>
      <c r="C114" s="31">
        <f t="shared" ref="C114:C123" si="8">C83*B114</f>
        <v>0</v>
      </c>
      <c r="D114" s="32" t="s">
        <v>7</v>
      </c>
      <c r="E114" s="24">
        <f>Assumptions!$F$116</f>
        <v>1624</v>
      </c>
      <c r="F114" s="32" t="s">
        <v>8</v>
      </c>
      <c r="G114" s="30"/>
      <c r="H114" s="33">
        <f t="shared" ref="H114:H124" si="9">C114*E114</f>
        <v>0</v>
      </c>
    </row>
    <row r="115" spans="1:8" ht="11.1" customHeight="1" x14ac:dyDescent="0.25">
      <c r="A115" s="57" t="s">
        <v>11</v>
      </c>
      <c r="B115" s="71">
        <f>Assumptions!$E$117</f>
        <v>1</v>
      </c>
      <c r="C115" s="31">
        <f t="shared" si="8"/>
        <v>0</v>
      </c>
      <c r="D115" s="32" t="s">
        <v>7</v>
      </c>
      <c r="E115" s="24">
        <f>Assumptions!$F$117</f>
        <v>1169</v>
      </c>
      <c r="F115" s="32" t="s">
        <v>8</v>
      </c>
      <c r="G115" s="30"/>
      <c r="H115" s="33">
        <f t="shared" si="9"/>
        <v>0</v>
      </c>
    </row>
    <row r="116" spans="1:8" ht="11.1" customHeight="1" x14ac:dyDescent="0.25">
      <c r="A116" s="57" t="s">
        <v>13</v>
      </c>
      <c r="B116" s="71">
        <f>Assumptions!$E$118</f>
        <v>1</v>
      </c>
      <c r="C116" s="31">
        <f t="shared" si="8"/>
        <v>300</v>
      </c>
      <c r="D116" s="32" t="s">
        <v>7</v>
      </c>
      <c r="E116" s="24">
        <f>Assumptions!$F$118</f>
        <v>1028</v>
      </c>
      <c r="F116" s="32" t="s">
        <v>8</v>
      </c>
      <c r="G116" s="30"/>
      <c r="H116" s="33">
        <f t="shared" si="9"/>
        <v>308400</v>
      </c>
    </row>
    <row r="117" spans="1:8" ht="11.1" customHeight="1" x14ac:dyDescent="0.25">
      <c r="A117" s="57" t="s">
        <v>15</v>
      </c>
      <c r="B117" s="71">
        <f>Assumptions!$E$119</f>
        <v>1.2</v>
      </c>
      <c r="C117" s="31">
        <f t="shared" si="8"/>
        <v>0</v>
      </c>
      <c r="D117" s="32" t="s">
        <v>7</v>
      </c>
      <c r="E117" s="24">
        <f>Assumptions!$F$119</f>
        <v>1415</v>
      </c>
      <c r="F117" s="32" t="s">
        <v>8</v>
      </c>
      <c r="G117" s="30"/>
      <c r="H117" s="33">
        <f t="shared" si="9"/>
        <v>0</v>
      </c>
    </row>
    <row r="118" spans="1:8" ht="11.1" customHeight="1" x14ac:dyDescent="0.25">
      <c r="A118" s="59" t="s">
        <v>17</v>
      </c>
      <c r="B118" s="71">
        <f>Assumptions!$E$120</f>
        <v>1.2</v>
      </c>
      <c r="C118" s="31">
        <f t="shared" si="8"/>
        <v>0</v>
      </c>
      <c r="D118" s="32" t="s">
        <v>7</v>
      </c>
      <c r="E118" s="24">
        <f>Assumptions!$F$120</f>
        <v>1597</v>
      </c>
      <c r="F118" s="32" t="s">
        <v>8</v>
      </c>
      <c r="G118" s="30"/>
      <c r="H118" s="33">
        <f t="shared" si="9"/>
        <v>0</v>
      </c>
    </row>
    <row r="119" spans="1:8" ht="11.1" customHeight="1" x14ac:dyDescent="0.25">
      <c r="A119" s="59" t="s">
        <v>19</v>
      </c>
      <c r="B119" s="71">
        <f>Assumptions!$E$121</f>
        <v>1</v>
      </c>
      <c r="C119" s="31">
        <f t="shared" si="8"/>
        <v>0</v>
      </c>
      <c r="D119" s="32" t="s">
        <v>7</v>
      </c>
      <c r="E119" s="24">
        <f>Assumptions!$F$121</f>
        <v>2758</v>
      </c>
      <c r="F119" s="32" t="s">
        <v>8</v>
      </c>
      <c r="G119" s="30"/>
      <c r="H119" s="33">
        <f t="shared" si="9"/>
        <v>0</v>
      </c>
    </row>
    <row r="120" spans="1:8" ht="11.1" customHeight="1" x14ac:dyDescent="0.25">
      <c r="A120" s="57" t="s">
        <v>21</v>
      </c>
      <c r="B120" s="71">
        <f>Assumptions!$E$122</f>
        <v>1</v>
      </c>
      <c r="C120" s="31">
        <f t="shared" si="8"/>
        <v>0</v>
      </c>
      <c r="D120" s="32" t="s">
        <v>7</v>
      </c>
      <c r="E120" s="24">
        <f>Assumptions!$F$122</f>
        <v>1110</v>
      </c>
      <c r="F120" s="32" t="s">
        <v>8</v>
      </c>
      <c r="H120" s="33">
        <f t="shared" si="9"/>
        <v>0</v>
      </c>
    </row>
    <row r="121" spans="1:8" ht="11.1" customHeight="1" x14ac:dyDescent="0.25">
      <c r="A121" s="59" t="s">
        <v>52</v>
      </c>
      <c r="B121" s="71">
        <f>Assumptions!$E$123</f>
        <v>1</v>
      </c>
      <c r="C121" s="31">
        <f t="shared" si="8"/>
        <v>0</v>
      </c>
      <c r="D121" s="32" t="s">
        <v>25</v>
      </c>
      <c r="E121" s="24">
        <f>Assumptions!$F$123</f>
        <v>830</v>
      </c>
      <c r="F121" s="32" t="s">
        <v>8</v>
      </c>
      <c r="G121" s="30"/>
      <c r="H121" s="33">
        <f t="shared" si="9"/>
        <v>0</v>
      </c>
    </row>
    <row r="122" spans="1:8" ht="11.1" customHeight="1" x14ac:dyDescent="0.25">
      <c r="A122" s="59" t="str">
        <f>B91</f>
        <v>Blank</v>
      </c>
      <c r="B122" s="71">
        <f>Assumptions!$E$124</f>
        <v>1</v>
      </c>
      <c r="C122" s="31">
        <f t="shared" si="8"/>
        <v>0</v>
      </c>
      <c r="D122" s="32" t="s">
        <v>25</v>
      </c>
      <c r="E122" s="24"/>
      <c r="F122" s="32" t="s">
        <v>8</v>
      </c>
      <c r="G122" s="30"/>
      <c r="H122" s="33">
        <f t="shared" si="9"/>
        <v>0</v>
      </c>
    </row>
    <row r="123" spans="1:8" ht="11.1" customHeight="1" x14ac:dyDescent="0.25">
      <c r="A123" s="59" t="str">
        <f>B92</f>
        <v>Blank</v>
      </c>
      <c r="B123" s="71">
        <f>Assumptions!$E$125</f>
        <v>1</v>
      </c>
      <c r="C123" s="31">
        <f t="shared" si="8"/>
        <v>0</v>
      </c>
      <c r="D123" s="32" t="s">
        <v>25</v>
      </c>
      <c r="E123" s="24"/>
      <c r="F123" s="32" t="s">
        <v>8</v>
      </c>
      <c r="G123" s="30"/>
      <c r="H123" s="33">
        <f t="shared" si="9"/>
        <v>0</v>
      </c>
    </row>
    <row r="124" spans="1:8" ht="11.1" customHeight="1" x14ac:dyDescent="0.25">
      <c r="A124" s="59" t="str">
        <f>B93</f>
        <v>Blank</v>
      </c>
      <c r="B124" s="71">
        <f>Assumptions!$E$126</f>
        <v>0</v>
      </c>
      <c r="C124" s="31">
        <f>C93*B124</f>
        <v>0</v>
      </c>
      <c r="D124" s="32" t="s">
        <v>25</v>
      </c>
      <c r="E124" s="24"/>
      <c r="F124" s="32" t="s">
        <v>8</v>
      </c>
      <c r="G124" s="30"/>
      <c r="H124" s="33">
        <f t="shared" si="9"/>
        <v>0</v>
      </c>
    </row>
    <row r="125" spans="1:8" ht="11.1" customHeight="1" x14ac:dyDescent="0.25">
      <c r="A125" s="72"/>
      <c r="B125" s="72"/>
      <c r="C125" s="72"/>
      <c r="D125" s="34"/>
      <c r="E125" s="72"/>
      <c r="F125" s="72"/>
      <c r="G125" s="72"/>
      <c r="H125" s="72"/>
    </row>
    <row r="126" spans="1:8" ht="11.1" customHeight="1" x14ac:dyDescent="0.25">
      <c r="A126" s="59" t="s">
        <v>31</v>
      </c>
      <c r="B126" s="10"/>
      <c r="E126" s="73">
        <f>Assumptions!$E$147</f>
        <v>0</v>
      </c>
      <c r="F126" s="32" t="s">
        <v>32</v>
      </c>
      <c r="H126" s="33">
        <f>SUM(C113:C124)*E126</f>
        <v>0</v>
      </c>
    </row>
    <row r="127" spans="1:8" ht="11.1" customHeight="1" x14ac:dyDescent="0.25">
      <c r="A127" s="59" t="s">
        <v>33</v>
      </c>
      <c r="B127" s="23"/>
      <c r="C127" s="30"/>
      <c r="D127" s="30"/>
      <c r="E127" s="85">
        <f>Assumptions!$E$148</f>
        <v>0.08</v>
      </c>
      <c r="F127" s="32" t="s">
        <v>34</v>
      </c>
      <c r="G127" s="30"/>
      <c r="H127" s="33">
        <f>SUM(H113:H124)*E127</f>
        <v>24672</v>
      </c>
    </row>
    <row r="128" spans="1:8" ht="11.1" customHeight="1" x14ac:dyDescent="0.25">
      <c r="A128" s="59" t="s">
        <v>35</v>
      </c>
      <c r="B128" s="23"/>
      <c r="C128" s="30"/>
      <c r="D128" s="30"/>
      <c r="E128" s="85">
        <f>Assumptions!$E$149</f>
        <v>5.0000000000000001E-3</v>
      </c>
      <c r="F128" s="32" t="s">
        <v>36</v>
      </c>
      <c r="G128" s="30"/>
      <c r="H128" s="33">
        <f>H95*E128</f>
        <v>2700</v>
      </c>
    </row>
    <row r="129" spans="1:8" ht="11.1" customHeight="1" x14ac:dyDescent="0.25">
      <c r="A129" s="59" t="s">
        <v>37</v>
      </c>
      <c r="B129" s="23"/>
      <c r="C129" s="30"/>
      <c r="D129" s="30"/>
      <c r="E129" s="85">
        <f>Assumptions!$E$150</f>
        <v>6.0000000000000001E-3</v>
      </c>
      <c r="F129" s="32" t="s">
        <v>34</v>
      </c>
      <c r="G129" s="30"/>
      <c r="H129" s="33">
        <f>SUM(H113:H124)*E129</f>
        <v>1850.4</v>
      </c>
    </row>
    <row r="130" spans="1:8" ht="11.1" customHeight="1" x14ac:dyDescent="0.25">
      <c r="A130" s="59" t="s">
        <v>38</v>
      </c>
      <c r="B130" s="23"/>
      <c r="C130" s="30"/>
      <c r="D130" s="30"/>
      <c r="E130" s="85">
        <f>Assumptions!$E$151</f>
        <v>0.01</v>
      </c>
      <c r="F130" s="32" t="s">
        <v>36</v>
      </c>
      <c r="G130" s="30"/>
      <c r="H130" s="33">
        <f>SUM(H82:H87)*E130+H89*E130</f>
        <v>5400</v>
      </c>
    </row>
    <row r="131" spans="1:8" ht="11.1" customHeight="1" x14ac:dyDescent="0.25">
      <c r="A131" s="59" t="s">
        <v>39</v>
      </c>
      <c r="B131" s="23"/>
      <c r="C131" s="41"/>
      <c r="D131" s="30"/>
      <c r="E131" s="85">
        <f>Assumptions!$E$152</f>
        <v>0.05</v>
      </c>
      <c r="F131" s="32" t="s">
        <v>34</v>
      </c>
      <c r="G131" s="30"/>
      <c r="H131" s="33">
        <f>SUM(H113:H124)*E131</f>
        <v>15420</v>
      </c>
    </row>
    <row r="132" spans="1:8" ht="11.1" customHeight="1" x14ac:dyDescent="0.25">
      <c r="A132" s="59" t="s">
        <v>40</v>
      </c>
      <c r="B132" s="10"/>
      <c r="E132" s="40">
        <f>Assumptions!$E$153</f>
        <v>10</v>
      </c>
      <c r="F132" s="32" t="s">
        <v>133</v>
      </c>
      <c r="H132" s="36">
        <f>C85*E132</f>
        <v>3000</v>
      </c>
    </row>
    <row r="133" spans="1:8" ht="11.1" customHeight="1" x14ac:dyDescent="0.25">
      <c r="A133" s="59" t="s">
        <v>42</v>
      </c>
      <c r="B133" s="23"/>
      <c r="C133" s="39">
        <f>Assumptions!$C$154</f>
        <v>0.05</v>
      </c>
      <c r="D133" s="31">
        <f>Assumptions!$D$154</f>
        <v>12</v>
      </c>
      <c r="E133" s="74" t="s">
        <v>43</v>
      </c>
      <c r="F133" s="24">
        <f>Assumptions!$G$154</f>
        <v>3</v>
      </c>
      <c r="G133" s="74" t="s">
        <v>88</v>
      </c>
      <c r="H133" s="33">
        <f>(((SUM(H99:H111)*POWER((1+C133/12),((D133+F133)/12)*12))-SUM(H99:H111))   +     ((((SUM(H113:H132)*POWER((1+C133/12),((D133+F133)/12)*12))-SUM(H113:H132))*0.5)))</f>
        <v>14590.114810070809</v>
      </c>
    </row>
    <row r="134" spans="1:8" ht="11.1" customHeight="1" x14ac:dyDescent="0.25">
      <c r="A134" s="59" t="s">
        <v>44</v>
      </c>
      <c r="B134" s="23"/>
      <c r="C134" s="39">
        <f>Assumptions!$C$155</f>
        <v>0.01</v>
      </c>
      <c r="D134" s="32" t="s">
        <v>45</v>
      </c>
      <c r="E134" s="30"/>
      <c r="F134" s="30"/>
      <c r="G134" s="30"/>
      <c r="H134" s="33">
        <f>SUM(H99:H132)*C134</f>
        <v>4074.2980707481552</v>
      </c>
    </row>
    <row r="135" spans="1:8" ht="11.1" customHeight="1" x14ac:dyDescent="0.25">
      <c r="A135" s="59" t="s">
        <v>46</v>
      </c>
      <c r="B135" s="23"/>
      <c r="C135" s="30"/>
      <c r="D135" s="39">
        <f>Assumptions!$D$156</f>
        <v>0.17499999999999999</v>
      </c>
      <c r="E135" s="32" t="s">
        <v>47</v>
      </c>
      <c r="F135" s="30"/>
      <c r="G135" s="30"/>
      <c r="H135" s="33">
        <f>H95*D135</f>
        <v>94500</v>
      </c>
    </row>
    <row r="136" spans="1:8" ht="11.1" customHeight="1" x14ac:dyDescent="0.25">
      <c r="A136" s="61" t="s">
        <v>48</v>
      </c>
      <c r="B136" s="28"/>
      <c r="C136" s="28"/>
      <c r="D136" s="28"/>
      <c r="E136" s="28"/>
      <c r="F136" s="28"/>
      <c r="G136" s="28"/>
      <c r="H136" s="38">
        <f>SUM(H99:H135)</f>
        <v>520594.2199556345</v>
      </c>
    </row>
    <row r="137" spans="1:8" ht="11.1" customHeight="1" x14ac:dyDescent="0.25">
      <c r="A137" s="75"/>
      <c r="B137" s="30"/>
      <c r="C137" s="30"/>
      <c r="D137" s="30"/>
      <c r="E137" s="30"/>
      <c r="F137" s="30"/>
      <c r="G137" s="30"/>
      <c r="H137" s="76"/>
    </row>
    <row r="138" spans="1:8" ht="11.1" customHeight="1" x14ac:dyDescent="0.25">
      <c r="A138" s="77" t="s">
        <v>49</v>
      </c>
      <c r="B138" s="42"/>
      <c r="C138" s="42"/>
      <c r="D138" s="42"/>
      <c r="E138" s="42"/>
      <c r="F138" s="42"/>
      <c r="G138" s="42"/>
      <c r="H138" s="43">
        <f>H95-H136</f>
        <v>19405.7800443655</v>
      </c>
    </row>
    <row r="139" spans="1:8" ht="11.1" customHeight="1" x14ac:dyDescent="0.25">
      <c r="A139" s="77" t="s">
        <v>50</v>
      </c>
      <c r="B139" s="42"/>
      <c r="C139" s="42"/>
      <c r="D139" s="42"/>
      <c r="E139" s="42"/>
      <c r="F139" s="42"/>
      <c r="G139" s="42"/>
      <c r="H139" s="78">
        <f>H138/E79</f>
        <v>64.685933481218328</v>
      </c>
    </row>
    <row r="140" spans="1:8" ht="11.1" customHeight="1" x14ac:dyDescent="0.25"/>
    <row r="141" spans="1:8" ht="11.1" customHeight="1" x14ac:dyDescent="0.3">
      <c r="A141" s="274"/>
      <c r="B141" s="274"/>
      <c r="C141" s="20"/>
      <c r="D141" s="21"/>
      <c r="E141" s="20"/>
      <c r="F141" s="20"/>
      <c r="G141" s="20"/>
      <c r="H141" s="20"/>
    </row>
    <row r="142" spans="1:8" ht="11.1" customHeight="1" x14ac:dyDescent="0.25">
      <c r="A142" s="274"/>
      <c r="B142" s="274"/>
      <c r="C142" s="11"/>
      <c r="D142" s="275" t="s">
        <v>111</v>
      </c>
      <c r="E142" s="275"/>
      <c r="F142" s="275"/>
      <c r="G142" s="275"/>
      <c r="H142" s="275"/>
    </row>
    <row r="143" spans="1:8" ht="11.1" customHeight="1" x14ac:dyDescent="0.25">
      <c r="A143" s="274"/>
      <c r="B143" s="274"/>
      <c r="C143" s="11"/>
      <c r="D143" s="275"/>
      <c r="E143" s="275"/>
      <c r="F143" s="275"/>
      <c r="G143" s="275"/>
      <c r="H143" s="275"/>
    </row>
    <row r="144" spans="1:8" ht="11.1" customHeight="1" x14ac:dyDescent="0.25">
      <c r="A144" s="274"/>
      <c r="B144" s="274"/>
      <c r="C144" s="11"/>
      <c r="D144" s="275"/>
      <c r="E144" s="275"/>
      <c r="F144" s="275"/>
      <c r="G144" s="275"/>
      <c r="H144" s="275"/>
    </row>
    <row r="145" spans="1:8" ht="11.1" customHeight="1" x14ac:dyDescent="0.25">
      <c r="A145" s="274"/>
      <c r="B145" s="274"/>
      <c r="C145" s="11"/>
      <c r="D145" s="11"/>
      <c r="E145" s="11"/>
      <c r="F145" s="11"/>
      <c r="G145" s="11"/>
      <c r="H145" s="11"/>
    </row>
    <row r="146" spans="1:8" ht="11.1" customHeight="1" x14ac:dyDescent="0.25">
      <c r="A146" s="22" t="s">
        <v>100</v>
      </c>
      <c r="B146" s="22"/>
      <c r="C146" s="23"/>
      <c r="D146" s="23"/>
      <c r="E146" s="79" t="str">
        <f>Assumptions!$G$118</f>
        <v>Roadside Retail Unit</v>
      </c>
      <c r="F146" s="49"/>
      <c r="G146" s="80"/>
      <c r="H146" s="50"/>
    </row>
    <row r="147" spans="1:8" ht="11.1" customHeight="1" x14ac:dyDescent="0.25">
      <c r="A147" s="22" t="s">
        <v>0</v>
      </c>
      <c r="B147" s="23"/>
      <c r="C147" s="23"/>
      <c r="D147" s="23"/>
      <c r="E147" s="79" t="s">
        <v>153</v>
      </c>
      <c r="F147" s="49"/>
      <c r="G147" s="49"/>
      <c r="H147" s="51"/>
    </row>
    <row r="148" spans="1:8" ht="11.1" customHeight="1" x14ac:dyDescent="0.25">
      <c r="A148" s="22" t="s">
        <v>1</v>
      </c>
      <c r="B148" s="22"/>
      <c r="C148" s="23"/>
      <c r="D148" s="23"/>
      <c r="E148" s="81" t="str">
        <f>Assumptions!$A$160</f>
        <v>Area Wide</v>
      </c>
      <c r="F148" s="82"/>
      <c r="G148" s="83"/>
      <c r="H148" s="84"/>
    </row>
    <row r="149" spans="1:8" ht="11.1" customHeight="1" x14ac:dyDescent="0.25">
      <c r="A149" s="22" t="s">
        <v>2</v>
      </c>
      <c r="B149" s="22"/>
      <c r="C149" s="10"/>
      <c r="D149" s="23"/>
      <c r="E149" s="55">
        <f>SUM(C183:C194)</f>
        <v>300</v>
      </c>
      <c r="F149" s="23" t="s">
        <v>3</v>
      </c>
      <c r="G149" s="25"/>
      <c r="H149" s="25"/>
    </row>
    <row r="150" spans="1:8" ht="11.1" customHeight="1" x14ac:dyDescent="0.25">
      <c r="A150" s="22"/>
      <c r="B150" s="23"/>
      <c r="C150" s="23"/>
      <c r="D150" s="56"/>
      <c r="E150" s="23"/>
      <c r="F150" s="25"/>
      <c r="G150" s="25"/>
      <c r="H150" s="25"/>
    </row>
    <row r="151" spans="1:8" ht="11.1" customHeight="1" x14ac:dyDescent="0.25">
      <c r="A151" s="27" t="s">
        <v>4</v>
      </c>
      <c r="B151" s="28"/>
      <c r="C151" s="28"/>
      <c r="D151" s="28"/>
      <c r="E151" s="28"/>
      <c r="F151" s="28"/>
      <c r="G151" s="28"/>
      <c r="H151" s="29"/>
    </row>
    <row r="152" spans="1:8" ht="11.1" customHeight="1" x14ac:dyDescent="0.25">
      <c r="A152" s="57" t="s">
        <v>5</v>
      </c>
      <c r="B152" s="58" t="s">
        <v>6</v>
      </c>
      <c r="C152" s="31"/>
      <c r="D152" s="32" t="s">
        <v>7</v>
      </c>
      <c r="E152" s="24">
        <f>Assumptions!$C$132</f>
        <v>700</v>
      </c>
      <c r="F152" s="32" t="s">
        <v>8</v>
      </c>
      <c r="G152" s="30"/>
      <c r="H152" s="33">
        <f t="shared" ref="H152:H163" si="10">C152*E152</f>
        <v>0</v>
      </c>
    </row>
    <row r="153" spans="1:8" ht="11.1" customHeight="1" x14ac:dyDescent="0.25">
      <c r="A153" s="57" t="s">
        <v>9</v>
      </c>
      <c r="B153" s="58" t="s">
        <v>10</v>
      </c>
      <c r="C153" s="31"/>
      <c r="D153" s="32" t="s">
        <v>7</v>
      </c>
      <c r="E153" s="24">
        <f>Assumptions!$C$133</f>
        <v>1400</v>
      </c>
      <c r="F153" s="32" t="s">
        <v>8</v>
      </c>
      <c r="G153" s="30"/>
      <c r="H153" s="33">
        <f t="shared" si="10"/>
        <v>0</v>
      </c>
    </row>
    <row r="154" spans="1:8" ht="11.1" customHeight="1" x14ac:dyDescent="0.25">
      <c r="A154" s="57" t="s">
        <v>11</v>
      </c>
      <c r="B154" s="58" t="s">
        <v>12</v>
      </c>
      <c r="C154" s="31"/>
      <c r="D154" s="32" t="s">
        <v>7</v>
      </c>
      <c r="E154" s="24">
        <f>Assumptions!$C$134</f>
        <v>2750</v>
      </c>
      <c r="F154" s="32" t="s">
        <v>8</v>
      </c>
      <c r="G154" s="30"/>
      <c r="H154" s="33">
        <f t="shared" si="10"/>
        <v>0</v>
      </c>
    </row>
    <row r="155" spans="1:8" ht="11.1" customHeight="1" x14ac:dyDescent="0.25">
      <c r="A155" s="57" t="s">
        <v>13</v>
      </c>
      <c r="B155" s="58" t="s">
        <v>14</v>
      </c>
      <c r="C155" s="31">
        <f>Assumptions!$C$118</f>
        <v>300</v>
      </c>
      <c r="D155" s="32" t="s">
        <v>7</v>
      </c>
      <c r="E155" s="24">
        <f>Assumptions!$C$135</f>
        <v>1800</v>
      </c>
      <c r="F155" s="32" t="s">
        <v>8</v>
      </c>
      <c r="G155" s="30"/>
      <c r="H155" s="33">
        <f t="shared" si="10"/>
        <v>540000</v>
      </c>
    </row>
    <row r="156" spans="1:8" ht="11.1" customHeight="1" x14ac:dyDescent="0.25">
      <c r="A156" s="57" t="s">
        <v>15</v>
      </c>
      <c r="B156" s="58" t="s">
        <v>16</v>
      </c>
      <c r="C156" s="24"/>
      <c r="D156" s="32" t="s">
        <v>7</v>
      </c>
      <c r="E156" s="24">
        <f>Assumptions!$C$136</f>
        <v>1291</v>
      </c>
      <c r="F156" s="32" t="s">
        <v>8</v>
      </c>
      <c r="G156" s="30"/>
      <c r="H156" s="33">
        <f t="shared" si="10"/>
        <v>0</v>
      </c>
    </row>
    <row r="157" spans="1:8" ht="11.1" customHeight="1" x14ac:dyDescent="0.25">
      <c r="A157" s="59" t="s">
        <v>17</v>
      </c>
      <c r="B157" s="58" t="s">
        <v>18</v>
      </c>
      <c r="C157" s="24"/>
      <c r="D157" s="32" t="s">
        <v>7</v>
      </c>
      <c r="E157" s="24">
        <f>Assumptions!$C$137</f>
        <v>2500</v>
      </c>
      <c r="F157" s="32" t="s">
        <v>8</v>
      </c>
      <c r="G157" s="30"/>
      <c r="H157" s="33">
        <f t="shared" si="10"/>
        <v>0</v>
      </c>
    </row>
    <row r="158" spans="1:8" ht="11.1" customHeight="1" x14ac:dyDescent="0.25">
      <c r="A158" s="59" t="s">
        <v>19</v>
      </c>
      <c r="B158" s="58" t="s">
        <v>20</v>
      </c>
      <c r="C158" s="24"/>
      <c r="D158" s="32" t="s">
        <v>7</v>
      </c>
      <c r="E158" s="24">
        <f>Assumptions!$C$138</f>
        <v>1077</v>
      </c>
      <c r="F158" s="32" t="s">
        <v>8</v>
      </c>
      <c r="G158" s="30"/>
      <c r="H158" s="33">
        <f t="shared" si="10"/>
        <v>0</v>
      </c>
    </row>
    <row r="159" spans="1:8" ht="11.1" customHeight="1" x14ac:dyDescent="0.25">
      <c r="A159" s="57" t="s">
        <v>21</v>
      </c>
      <c r="B159" s="58" t="s">
        <v>22</v>
      </c>
      <c r="C159" s="40"/>
      <c r="D159" s="32" t="s">
        <v>7</v>
      </c>
      <c r="E159" s="24">
        <f>Assumptions!$C$139</f>
        <v>1350</v>
      </c>
      <c r="F159" s="32" t="s">
        <v>8</v>
      </c>
      <c r="H159" s="33">
        <f t="shared" si="10"/>
        <v>0</v>
      </c>
    </row>
    <row r="160" spans="1:8" ht="11.1" customHeight="1" x14ac:dyDescent="0.25">
      <c r="A160" s="57" t="s">
        <v>52</v>
      </c>
      <c r="B160" s="58"/>
      <c r="C160" s="31"/>
      <c r="D160" s="32" t="s">
        <v>25</v>
      </c>
      <c r="E160" s="24">
        <f>Assumptions!$C$140</f>
        <v>400</v>
      </c>
      <c r="F160" s="32" t="s">
        <v>8</v>
      </c>
      <c r="G160" s="30"/>
      <c r="H160" s="33">
        <f t="shared" si="10"/>
        <v>0</v>
      </c>
    </row>
    <row r="161" spans="1:8" ht="11.1" customHeight="1" x14ac:dyDescent="0.25">
      <c r="A161" s="57" t="s">
        <v>23</v>
      </c>
      <c r="B161" s="86" t="s">
        <v>24</v>
      </c>
      <c r="C161" s="31"/>
      <c r="D161" s="32" t="s">
        <v>25</v>
      </c>
      <c r="E161" s="24">
        <f>Assumptions!$C$141</f>
        <v>1500</v>
      </c>
      <c r="F161" s="32" t="s">
        <v>8</v>
      </c>
      <c r="G161" s="30"/>
      <c r="H161" s="33">
        <f t="shared" si="10"/>
        <v>0</v>
      </c>
    </row>
    <row r="162" spans="1:8" ht="11.1" customHeight="1" x14ac:dyDescent="0.25">
      <c r="A162" s="57" t="s">
        <v>23</v>
      </c>
      <c r="B162" s="86" t="s">
        <v>24</v>
      </c>
      <c r="C162" s="31"/>
      <c r="D162" s="32" t="s">
        <v>25</v>
      </c>
      <c r="E162" s="24">
        <f>Assumptions!$C$142</f>
        <v>700</v>
      </c>
      <c r="F162" s="32" t="s">
        <v>8</v>
      </c>
      <c r="G162" s="30"/>
      <c r="H162" s="33">
        <f t="shared" si="10"/>
        <v>0</v>
      </c>
    </row>
    <row r="163" spans="1:8" ht="11.1" customHeight="1" x14ac:dyDescent="0.25">
      <c r="A163" s="57" t="s">
        <v>23</v>
      </c>
      <c r="B163" s="86" t="s">
        <v>24</v>
      </c>
      <c r="C163" s="31"/>
      <c r="D163" s="32" t="s">
        <v>25</v>
      </c>
      <c r="E163" s="24">
        <f>Assumptions!$C$143</f>
        <v>0</v>
      </c>
      <c r="F163" s="32" t="s">
        <v>8</v>
      </c>
      <c r="G163" s="30"/>
      <c r="H163" s="33">
        <f t="shared" si="10"/>
        <v>0</v>
      </c>
    </row>
    <row r="164" spans="1:8" ht="11.1" customHeight="1" x14ac:dyDescent="0.25">
      <c r="A164" s="60"/>
      <c r="B164" s="34"/>
      <c r="C164" s="28"/>
      <c r="D164" s="28"/>
      <c r="E164" s="28"/>
      <c r="F164" s="28"/>
      <c r="G164" s="28"/>
      <c r="H164" s="35"/>
    </row>
    <row r="165" spans="1:8" ht="11.1" customHeight="1" x14ac:dyDescent="0.25">
      <c r="A165" s="61" t="s">
        <v>4</v>
      </c>
      <c r="B165" s="28"/>
      <c r="C165" s="28"/>
      <c r="D165" s="28"/>
      <c r="E165" s="28"/>
      <c r="F165" s="28"/>
      <c r="G165" s="28"/>
      <c r="H165" s="38">
        <f>SUM(H152:H164)</f>
        <v>540000</v>
      </c>
    </row>
    <row r="166" spans="1:8" ht="11.1" customHeight="1" x14ac:dyDescent="0.25">
      <c r="A166" s="62"/>
      <c r="B166" s="32"/>
      <c r="C166" s="63"/>
      <c r="D166" s="32"/>
      <c r="E166" s="30"/>
      <c r="F166" s="32"/>
      <c r="G166" s="30"/>
      <c r="H166" s="64"/>
    </row>
    <row r="167" spans="1:8" ht="11.1" customHeight="1" x14ac:dyDescent="0.25">
      <c r="A167" s="61" t="s">
        <v>26</v>
      </c>
      <c r="B167" s="28"/>
      <c r="C167" s="28"/>
      <c r="D167" s="28"/>
      <c r="E167" s="28"/>
      <c r="F167" s="28"/>
      <c r="G167" s="28"/>
      <c r="H167" s="37"/>
    </row>
    <row r="168" spans="1:8" ht="11.1" customHeight="1" x14ac:dyDescent="0.25">
      <c r="A168" s="65" t="s">
        <v>27</v>
      </c>
      <c r="B168" s="66" t="s">
        <v>28</v>
      </c>
      <c r="C168" s="63"/>
      <c r="D168" s="32"/>
      <c r="E168" s="30"/>
      <c r="F168" s="32"/>
      <c r="G168" s="30"/>
      <c r="H168" s="64"/>
    </row>
    <row r="169" spans="1:8" ht="11.1" customHeight="1" x14ac:dyDescent="0.25">
      <c r="A169" s="57" t="s">
        <v>5</v>
      </c>
      <c r="B169" s="67">
        <f>Assumptions!$D$115</f>
        <v>2</v>
      </c>
      <c r="C169" s="31">
        <f>C152*B169</f>
        <v>0</v>
      </c>
      <c r="D169" s="32" t="s">
        <v>7</v>
      </c>
      <c r="E169" s="24"/>
      <c r="F169" s="32" t="s">
        <v>8</v>
      </c>
      <c r="G169" s="30"/>
      <c r="H169" s="33"/>
    </row>
    <row r="170" spans="1:8" ht="11.1" customHeight="1" x14ac:dyDescent="0.25">
      <c r="A170" s="57" t="s">
        <v>9</v>
      </c>
      <c r="B170" s="67">
        <f>Assumptions!$D$116</f>
        <v>2</v>
      </c>
      <c r="C170" s="31">
        <f t="shared" ref="C170:C180" si="11">C153*B170</f>
        <v>0</v>
      </c>
      <c r="D170" s="32" t="s">
        <v>7</v>
      </c>
      <c r="E170" s="24"/>
      <c r="F170" s="32" t="s">
        <v>8</v>
      </c>
      <c r="G170" s="30"/>
      <c r="H170" s="33"/>
    </row>
    <row r="171" spans="1:8" ht="11.1" customHeight="1" x14ac:dyDescent="0.25">
      <c r="A171" s="57" t="s">
        <v>11</v>
      </c>
      <c r="B171" s="67">
        <f>Assumptions!$D$117</f>
        <v>3</v>
      </c>
      <c r="C171" s="31">
        <f t="shared" si="11"/>
        <v>0</v>
      </c>
      <c r="D171" s="32" t="s">
        <v>7</v>
      </c>
      <c r="E171" s="24"/>
      <c r="F171" s="32" t="s">
        <v>8</v>
      </c>
      <c r="G171" s="30"/>
      <c r="H171" s="33"/>
    </row>
    <row r="172" spans="1:8" ht="11.1" customHeight="1" x14ac:dyDescent="0.25">
      <c r="A172" s="57" t="s">
        <v>13</v>
      </c>
      <c r="B172" s="67">
        <f>Assumptions!$D$118</f>
        <v>1.5</v>
      </c>
      <c r="C172" s="31">
        <f t="shared" si="11"/>
        <v>450</v>
      </c>
      <c r="D172" s="32" t="s">
        <v>7</v>
      </c>
      <c r="E172" s="24"/>
      <c r="F172" s="32" t="s">
        <v>8</v>
      </c>
      <c r="G172" s="30"/>
      <c r="H172" s="33"/>
    </row>
    <row r="173" spans="1:8" ht="11.1" customHeight="1" x14ac:dyDescent="0.25">
      <c r="A173" s="57" t="s">
        <v>15</v>
      </c>
      <c r="B173" s="67">
        <f>Assumptions!$D$119</f>
        <v>1.5</v>
      </c>
      <c r="C173" s="31">
        <f t="shared" si="11"/>
        <v>0</v>
      </c>
      <c r="D173" s="32" t="s">
        <v>7</v>
      </c>
      <c r="E173" s="24"/>
      <c r="F173" s="32" t="s">
        <v>8</v>
      </c>
      <c r="G173" s="30"/>
      <c r="H173" s="33"/>
    </row>
    <row r="174" spans="1:8" ht="11.1" customHeight="1" x14ac:dyDescent="0.25">
      <c r="A174" s="59" t="s">
        <v>17</v>
      </c>
      <c r="B174" s="67">
        <f>Assumptions!$D$120</f>
        <v>2</v>
      </c>
      <c r="C174" s="31">
        <f t="shared" si="11"/>
        <v>0</v>
      </c>
      <c r="D174" s="32" t="s">
        <v>7</v>
      </c>
      <c r="E174" s="24"/>
      <c r="F174" s="32" t="s">
        <v>8</v>
      </c>
      <c r="G174" s="30"/>
      <c r="H174" s="33"/>
    </row>
    <row r="175" spans="1:8" ht="11.1" customHeight="1" x14ac:dyDescent="0.25">
      <c r="A175" s="59" t="s">
        <v>19</v>
      </c>
      <c r="B175" s="67">
        <f>Assumptions!$D$121</f>
        <v>1.5</v>
      </c>
      <c r="C175" s="31">
        <f t="shared" si="11"/>
        <v>0</v>
      </c>
      <c r="D175" s="32" t="s">
        <v>7</v>
      </c>
      <c r="E175" s="24"/>
      <c r="F175" s="32" t="s">
        <v>8</v>
      </c>
      <c r="G175" s="30"/>
      <c r="H175" s="33"/>
    </row>
    <row r="176" spans="1:8" ht="11.1" customHeight="1" x14ac:dyDescent="0.25">
      <c r="A176" s="57" t="s">
        <v>21</v>
      </c>
      <c r="B176" s="67">
        <f>Assumptions!$D$122</f>
        <v>3</v>
      </c>
      <c r="C176" s="31">
        <f t="shared" si="11"/>
        <v>0</v>
      </c>
      <c r="D176" s="32" t="s">
        <v>7</v>
      </c>
      <c r="E176" s="24"/>
      <c r="F176" s="32" t="s">
        <v>8</v>
      </c>
      <c r="H176" s="33"/>
    </row>
    <row r="177" spans="1:8" ht="11.1" customHeight="1" x14ac:dyDescent="0.25">
      <c r="A177" s="68" t="s">
        <v>52</v>
      </c>
      <c r="B177" s="67">
        <f>Assumptions!$D$123</f>
        <v>2</v>
      </c>
      <c r="C177" s="31">
        <f t="shared" si="11"/>
        <v>0</v>
      </c>
      <c r="D177" s="32" t="s">
        <v>25</v>
      </c>
      <c r="E177" s="24"/>
      <c r="F177" s="32" t="s">
        <v>8</v>
      </c>
      <c r="G177" s="30"/>
      <c r="H177" s="33"/>
    </row>
    <row r="178" spans="1:8" ht="11.1" customHeight="1" x14ac:dyDescent="0.25">
      <c r="A178" s="68" t="str">
        <f>B161</f>
        <v>Blank</v>
      </c>
      <c r="B178" s="67">
        <f>Assumptions!$D$124</f>
        <v>2</v>
      </c>
      <c r="C178" s="31">
        <f t="shared" si="11"/>
        <v>0</v>
      </c>
      <c r="D178" s="32" t="s">
        <v>25</v>
      </c>
      <c r="E178" s="24"/>
      <c r="F178" s="32" t="s">
        <v>8</v>
      </c>
      <c r="G178" s="30"/>
      <c r="H178" s="33"/>
    </row>
    <row r="179" spans="1:8" ht="11.1" customHeight="1" x14ac:dyDescent="0.25">
      <c r="A179" s="68" t="str">
        <f>B162</f>
        <v>Blank</v>
      </c>
      <c r="B179" s="67">
        <f>Assumptions!$D$125</f>
        <v>2</v>
      </c>
      <c r="C179" s="31">
        <f t="shared" si="11"/>
        <v>0</v>
      </c>
      <c r="D179" s="32" t="s">
        <v>25</v>
      </c>
      <c r="E179" s="24"/>
      <c r="F179" s="32" t="s">
        <v>8</v>
      </c>
      <c r="G179" s="30"/>
      <c r="H179" s="33"/>
    </row>
    <row r="180" spans="1:8" ht="11.1" customHeight="1" x14ac:dyDescent="0.25">
      <c r="A180" s="68" t="str">
        <f>B163</f>
        <v>Blank</v>
      </c>
      <c r="B180" s="67">
        <f>Assumptions!$D$126</f>
        <v>0</v>
      </c>
      <c r="C180" s="31">
        <f t="shared" si="11"/>
        <v>0</v>
      </c>
      <c r="D180" s="32" t="s">
        <v>25</v>
      </c>
      <c r="E180" s="24"/>
      <c r="F180" s="32" t="s">
        <v>8</v>
      </c>
      <c r="G180" s="30"/>
      <c r="H180" s="33"/>
    </row>
    <row r="181" spans="1:8" ht="11.1" customHeight="1" x14ac:dyDescent="0.25">
      <c r="A181" s="61" t="s">
        <v>29</v>
      </c>
      <c r="B181" s="34"/>
      <c r="C181" s="69"/>
      <c r="D181" s="34"/>
      <c r="E181" s="28" t="s">
        <v>126</v>
      </c>
      <c r="F181" s="34"/>
      <c r="G181" s="39"/>
      <c r="H181" s="70">
        <f>SUM(H169:H180)*G181</f>
        <v>0</v>
      </c>
    </row>
    <row r="182" spans="1:8" ht="11.1" customHeight="1" x14ac:dyDescent="0.25">
      <c r="A182" s="65"/>
      <c r="B182" s="66" t="s">
        <v>30</v>
      </c>
      <c r="C182" s="63"/>
      <c r="D182" s="32"/>
      <c r="E182" s="30"/>
      <c r="F182" s="32"/>
      <c r="G182" s="30"/>
      <c r="H182" s="64"/>
    </row>
    <row r="183" spans="1:8" ht="11.1" customHeight="1" x14ac:dyDescent="0.25">
      <c r="A183" s="57" t="s">
        <v>5</v>
      </c>
      <c r="B183" s="71">
        <f>Assumptions!$E$115</f>
        <v>1</v>
      </c>
      <c r="C183" s="31">
        <f>C152*B183</f>
        <v>0</v>
      </c>
      <c r="D183" s="32" t="s">
        <v>7</v>
      </c>
      <c r="E183" s="24"/>
      <c r="F183" s="32" t="s">
        <v>8</v>
      </c>
      <c r="G183" s="30"/>
      <c r="H183" s="33"/>
    </row>
    <row r="184" spans="1:8" ht="11.1" customHeight="1" x14ac:dyDescent="0.25">
      <c r="A184" s="57" t="s">
        <v>9</v>
      </c>
      <c r="B184" s="71">
        <f>Assumptions!$E$116</f>
        <v>1.2</v>
      </c>
      <c r="C184" s="31">
        <f t="shared" ref="C184:C193" si="12">C153*B184</f>
        <v>0</v>
      </c>
      <c r="D184" s="32" t="s">
        <v>7</v>
      </c>
      <c r="E184" s="24"/>
      <c r="F184" s="32" t="s">
        <v>8</v>
      </c>
      <c r="G184" s="30"/>
      <c r="H184" s="33"/>
    </row>
    <row r="185" spans="1:8" ht="11.1" customHeight="1" x14ac:dyDescent="0.25">
      <c r="A185" s="57" t="s">
        <v>11</v>
      </c>
      <c r="B185" s="71">
        <f>Assumptions!$E$117</f>
        <v>1</v>
      </c>
      <c r="C185" s="31">
        <f t="shared" si="12"/>
        <v>0</v>
      </c>
      <c r="D185" s="32" t="s">
        <v>7</v>
      </c>
      <c r="E185" s="24"/>
      <c r="F185" s="32" t="s">
        <v>8</v>
      </c>
      <c r="G185" s="30"/>
      <c r="H185" s="33"/>
    </row>
    <row r="186" spans="1:8" ht="11.1" customHeight="1" x14ac:dyDescent="0.25">
      <c r="A186" s="57" t="s">
        <v>13</v>
      </c>
      <c r="B186" s="71">
        <f>Assumptions!$E$118</f>
        <v>1</v>
      </c>
      <c r="C186" s="31">
        <f t="shared" si="12"/>
        <v>300</v>
      </c>
      <c r="D186" s="32" t="s">
        <v>7</v>
      </c>
      <c r="E186" s="24">
        <f>Assumptions!F118</f>
        <v>1028</v>
      </c>
      <c r="F186" s="32" t="s">
        <v>8</v>
      </c>
      <c r="G186" s="30"/>
      <c r="H186" s="33">
        <f>C186*E186</f>
        <v>308400</v>
      </c>
    </row>
    <row r="187" spans="1:8" ht="11.1" customHeight="1" x14ac:dyDescent="0.25">
      <c r="A187" s="57" t="s">
        <v>15</v>
      </c>
      <c r="B187" s="71">
        <f>Assumptions!$E$119</f>
        <v>1.2</v>
      </c>
      <c r="C187" s="31">
        <f t="shared" si="12"/>
        <v>0</v>
      </c>
      <c r="D187" s="32" t="s">
        <v>7</v>
      </c>
      <c r="E187" s="24"/>
      <c r="F187" s="32" t="s">
        <v>8</v>
      </c>
      <c r="G187" s="30"/>
      <c r="H187" s="33"/>
    </row>
    <row r="188" spans="1:8" ht="11.1" customHeight="1" x14ac:dyDescent="0.25">
      <c r="A188" s="59" t="s">
        <v>17</v>
      </c>
      <c r="B188" s="71">
        <f>Assumptions!$E$120</f>
        <v>1.2</v>
      </c>
      <c r="C188" s="31">
        <f t="shared" si="12"/>
        <v>0</v>
      </c>
      <c r="D188" s="32" t="s">
        <v>7</v>
      </c>
      <c r="E188" s="24"/>
      <c r="F188" s="32" t="s">
        <v>8</v>
      </c>
      <c r="G188" s="30"/>
      <c r="H188" s="33"/>
    </row>
    <row r="189" spans="1:8" ht="11.1" customHeight="1" x14ac:dyDescent="0.25">
      <c r="A189" s="59" t="s">
        <v>19</v>
      </c>
      <c r="B189" s="71">
        <f>Assumptions!$E$121</f>
        <v>1</v>
      </c>
      <c r="C189" s="31">
        <f t="shared" si="12"/>
        <v>0</v>
      </c>
      <c r="D189" s="32" t="s">
        <v>7</v>
      </c>
      <c r="E189" s="24"/>
      <c r="F189" s="32" t="s">
        <v>8</v>
      </c>
      <c r="G189" s="30"/>
      <c r="H189" s="33"/>
    </row>
    <row r="190" spans="1:8" ht="11.1" customHeight="1" x14ac:dyDescent="0.25">
      <c r="A190" s="57" t="s">
        <v>21</v>
      </c>
      <c r="B190" s="71">
        <f>Assumptions!$E$122</f>
        <v>1</v>
      </c>
      <c r="C190" s="31">
        <f t="shared" si="12"/>
        <v>0</v>
      </c>
      <c r="D190" s="32" t="s">
        <v>7</v>
      </c>
      <c r="E190" s="24"/>
      <c r="F190" s="32" t="s">
        <v>8</v>
      </c>
      <c r="H190" s="33"/>
    </row>
    <row r="191" spans="1:8" ht="11.1" customHeight="1" x14ac:dyDescent="0.25">
      <c r="A191" s="59" t="s">
        <v>52</v>
      </c>
      <c r="B191" s="71">
        <f>Assumptions!$E$123</f>
        <v>1</v>
      </c>
      <c r="C191" s="31">
        <f t="shared" si="12"/>
        <v>0</v>
      </c>
      <c r="D191" s="32" t="s">
        <v>25</v>
      </c>
      <c r="E191" s="24"/>
      <c r="F191" s="32" t="s">
        <v>8</v>
      </c>
      <c r="G191" s="30"/>
      <c r="H191" s="33"/>
    </row>
    <row r="192" spans="1:8" ht="11.1" customHeight="1" x14ac:dyDescent="0.25">
      <c r="A192" s="59" t="str">
        <f>B161</f>
        <v>Blank</v>
      </c>
      <c r="B192" s="71">
        <f>Assumptions!$E$124</f>
        <v>1</v>
      </c>
      <c r="C192" s="31">
        <f t="shared" si="12"/>
        <v>0</v>
      </c>
      <c r="D192" s="32" t="s">
        <v>25</v>
      </c>
      <c r="E192" s="24"/>
      <c r="F192" s="32" t="s">
        <v>8</v>
      </c>
      <c r="G192" s="30"/>
      <c r="H192" s="33"/>
    </row>
    <row r="193" spans="1:8" ht="11.1" customHeight="1" x14ac:dyDescent="0.25">
      <c r="A193" s="59" t="str">
        <f>B162</f>
        <v>Blank</v>
      </c>
      <c r="B193" s="71">
        <f>Assumptions!$E$125</f>
        <v>1</v>
      </c>
      <c r="C193" s="31">
        <f t="shared" si="12"/>
        <v>0</v>
      </c>
      <c r="D193" s="32" t="s">
        <v>25</v>
      </c>
      <c r="E193" s="24"/>
      <c r="F193" s="32" t="s">
        <v>8</v>
      </c>
      <c r="G193" s="30"/>
      <c r="H193" s="33"/>
    </row>
    <row r="194" spans="1:8" ht="11.1" customHeight="1" x14ac:dyDescent="0.25">
      <c r="A194" s="59" t="str">
        <f>B163</f>
        <v>Blank</v>
      </c>
      <c r="B194" s="71">
        <f>Assumptions!$E$126</f>
        <v>0</v>
      </c>
      <c r="C194" s="31">
        <f>C163*B194</f>
        <v>0</v>
      </c>
      <c r="D194" s="32" t="s">
        <v>25</v>
      </c>
      <c r="E194" s="24"/>
      <c r="F194" s="32" t="s">
        <v>8</v>
      </c>
      <c r="G194" s="30"/>
      <c r="H194" s="33"/>
    </row>
    <row r="195" spans="1:8" ht="11.1" customHeight="1" x14ac:dyDescent="0.25">
      <c r="A195" s="72"/>
      <c r="B195" s="72"/>
      <c r="C195" s="72"/>
      <c r="D195" s="34"/>
      <c r="E195" s="72"/>
      <c r="F195" s="72"/>
      <c r="G195" s="72"/>
      <c r="H195" s="72"/>
    </row>
    <row r="196" spans="1:8" ht="11.1" customHeight="1" x14ac:dyDescent="0.25">
      <c r="A196" s="59" t="s">
        <v>31</v>
      </c>
      <c r="B196" s="10"/>
      <c r="E196" s="73">
        <f>Assumptions!$E$147</f>
        <v>0</v>
      </c>
      <c r="F196" s="32" t="s">
        <v>32</v>
      </c>
      <c r="H196" s="33">
        <f>SUM(C183:C194)*E196</f>
        <v>0</v>
      </c>
    </row>
    <row r="197" spans="1:8" ht="11.1" customHeight="1" x14ac:dyDescent="0.25">
      <c r="A197" s="59" t="s">
        <v>33</v>
      </c>
      <c r="B197" s="23"/>
      <c r="C197" s="30"/>
      <c r="D197" s="30"/>
      <c r="E197" s="85">
        <f>Assumptions!$E$148</f>
        <v>0.08</v>
      </c>
      <c r="F197" s="32" t="s">
        <v>34</v>
      </c>
      <c r="G197" s="30"/>
      <c r="H197" s="33">
        <f>SUM(H183:H194)*E197</f>
        <v>24672</v>
      </c>
    </row>
    <row r="198" spans="1:8" ht="11.1" customHeight="1" x14ac:dyDescent="0.25">
      <c r="A198" s="59" t="s">
        <v>35</v>
      </c>
      <c r="B198" s="23"/>
      <c r="C198" s="30"/>
      <c r="D198" s="30"/>
      <c r="E198" s="85">
        <f>Assumptions!$E$149</f>
        <v>5.0000000000000001E-3</v>
      </c>
      <c r="F198" s="32" t="s">
        <v>36</v>
      </c>
      <c r="G198" s="30"/>
      <c r="H198" s="33">
        <f>H165*E198</f>
        <v>2700</v>
      </c>
    </row>
    <row r="199" spans="1:8" ht="11.1" customHeight="1" x14ac:dyDescent="0.25">
      <c r="A199" s="59" t="s">
        <v>37</v>
      </c>
      <c r="B199" s="23"/>
      <c r="C199" s="30"/>
      <c r="D199" s="30"/>
      <c r="E199" s="85">
        <f>Assumptions!$E$150</f>
        <v>6.0000000000000001E-3</v>
      </c>
      <c r="F199" s="32" t="s">
        <v>34</v>
      </c>
      <c r="G199" s="30"/>
      <c r="H199" s="33">
        <f>SUM(H183:H194)*E199</f>
        <v>1850.4</v>
      </c>
    </row>
    <row r="200" spans="1:8" ht="11.1" customHeight="1" x14ac:dyDescent="0.25">
      <c r="A200" s="59" t="s">
        <v>38</v>
      </c>
      <c r="B200" s="23"/>
      <c r="C200" s="30"/>
      <c r="D200" s="30"/>
      <c r="E200" s="85">
        <f>Assumptions!$E$151</f>
        <v>0.01</v>
      </c>
      <c r="F200" s="32" t="s">
        <v>36</v>
      </c>
      <c r="G200" s="30"/>
      <c r="H200" s="33">
        <f>SUM(H152:H157)*E200+H159*E200</f>
        <v>5400</v>
      </c>
    </row>
    <row r="201" spans="1:8" ht="11.1" customHeight="1" x14ac:dyDescent="0.25">
      <c r="A201" s="59" t="s">
        <v>39</v>
      </c>
      <c r="B201" s="23"/>
      <c r="C201" s="41"/>
      <c r="D201" s="30"/>
      <c r="E201" s="85">
        <f>Assumptions!$E$152</f>
        <v>0.05</v>
      </c>
      <c r="F201" s="32" t="s">
        <v>34</v>
      </c>
      <c r="G201" s="30"/>
      <c r="H201" s="33">
        <f>SUM(H183:H194)*E201</f>
        <v>15420</v>
      </c>
    </row>
    <row r="202" spans="1:8" ht="11.1" customHeight="1" x14ac:dyDescent="0.25">
      <c r="A202" s="59" t="s">
        <v>40</v>
      </c>
      <c r="B202" s="10"/>
      <c r="E202" s="40"/>
      <c r="F202" s="32" t="s">
        <v>133</v>
      </c>
      <c r="H202" s="36">
        <f>C155*E202</f>
        <v>0</v>
      </c>
    </row>
    <row r="203" spans="1:8" ht="11.1" customHeight="1" x14ac:dyDescent="0.25">
      <c r="A203" s="59" t="s">
        <v>42</v>
      </c>
      <c r="B203" s="23"/>
      <c r="C203" s="39">
        <f>Assumptions!$C$154</f>
        <v>0.05</v>
      </c>
      <c r="D203" s="31">
        <f>Assumptions!$D$154</f>
        <v>12</v>
      </c>
      <c r="E203" s="74" t="s">
        <v>43</v>
      </c>
      <c r="F203" s="24">
        <f>Assumptions!$G$154</f>
        <v>3</v>
      </c>
      <c r="G203" s="74" t="s">
        <v>88</v>
      </c>
      <c r="H203" s="33">
        <f>(((SUM(H169:H181)*POWER((1+C203/12),((D203+F203)/12)*12))-SUM(H169:H181))   +     ((((SUM(H183:H202)*POWER((1+C203/12),((D203+F203)/12)*12))-SUM(H183:H202))*0.5)))</f>
        <v>11534.003574622737</v>
      </c>
    </row>
    <row r="204" spans="1:8" ht="11.1" customHeight="1" x14ac:dyDescent="0.25">
      <c r="A204" s="59" t="s">
        <v>44</v>
      </c>
      <c r="B204" s="23"/>
      <c r="C204" s="39">
        <f>Assumptions!$C$155</f>
        <v>0.01</v>
      </c>
      <c r="D204" s="32" t="s">
        <v>45</v>
      </c>
      <c r="E204" s="30"/>
      <c r="F204" s="30"/>
      <c r="G204" s="30"/>
      <c r="H204" s="33">
        <f>SUM(H169:H202)*C204</f>
        <v>3584.4240000000004</v>
      </c>
    </row>
    <row r="205" spans="1:8" ht="11.1" customHeight="1" x14ac:dyDescent="0.25">
      <c r="A205" s="59" t="s">
        <v>46</v>
      </c>
      <c r="B205" s="23"/>
      <c r="C205" s="30"/>
      <c r="D205" s="39">
        <f>Assumptions!$D$156</f>
        <v>0.17499999999999999</v>
      </c>
      <c r="E205" s="32" t="s">
        <v>47</v>
      </c>
      <c r="F205" s="30"/>
      <c r="G205" s="30"/>
      <c r="H205" s="33">
        <f>H165*D205</f>
        <v>94500</v>
      </c>
    </row>
    <row r="206" spans="1:8" ht="11.1" customHeight="1" x14ac:dyDescent="0.25">
      <c r="A206" s="61" t="s">
        <v>48</v>
      </c>
      <c r="B206" s="28"/>
      <c r="C206" s="28"/>
      <c r="D206" s="28"/>
      <c r="E206" s="28"/>
      <c r="F206" s="28"/>
      <c r="G206" s="28"/>
      <c r="H206" s="38">
        <f>SUM(H169:H205)</f>
        <v>468060.82757462276</v>
      </c>
    </row>
    <row r="207" spans="1:8" ht="11.1" customHeight="1" x14ac:dyDescent="0.25">
      <c r="A207" s="75"/>
      <c r="B207" s="30"/>
      <c r="C207" s="30"/>
      <c r="D207" s="30"/>
      <c r="E207" s="30"/>
      <c r="F207" s="30"/>
      <c r="G207" s="30"/>
      <c r="H207" s="76"/>
    </row>
    <row r="208" spans="1:8" ht="11.1" customHeight="1" x14ac:dyDescent="0.25">
      <c r="A208" s="77" t="s">
        <v>154</v>
      </c>
      <c r="B208" s="42"/>
      <c r="C208" s="42"/>
      <c r="D208" s="42"/>
      <c r="E208" s="42"/>
      <c r="F208" s="42"/>
      <c r="G208" s="42"/>
      <c r="H208" s="43">
        <f>H165-H206</f>
        <v>71939.172425377241</v>
      </c>
    </row>
    <row r="209" spans="1:8" ht="11.1" customHeight="1" x14ac:dyDescent="0.25">
      <c r="A209" s="77" t="s">
        <v>155</v>
      </c>
      <c r="B209" s="42"/>
      <c r="C209" s="42"/>
      <c r="D209" s="42"/>
      <c r="E209" s="42"/>
      <c r="F209" s="42"/>
      <c r="G209" s="42"/>
      <c r="H209" s="78">
        <f>H208*(10000/C172)</f>
        <v>1598648.2761194941</v>
      </c>
    </row>
    <row r="210" spans="1:8" ht="11.1" customHeight="1" x14ac:dyDescent="0.25"/>
    <row r="211" spans="1:8" ht="11.1" customHeight="1" x14ac:dyDescent="0.25"/>
    <row r="212" spans="1:8" ht="11.1" customHeight="1" x14ac:dyDescent="0.25"/>
    <row r="213" spans="1:8" ht="11.1" customHeight="1" x14ac:dyDescent="0.25"/>
    <row r="214" spans="1:8" ht="11.1" customHeight="1" x14ac:dyDescent="0.25"/>
    <row r="215" spans="1:8" ht="11.1" customHeight="1" x14ac:dyDescent="0.25"/>
    <row r="216" spans="1:8" ht="11.1" customHeight="1" x14ac:dyDescent="0.25"/>
    <row r="217" spans="1:8" ht="11.1" customHeight="1" x14ac:dyDescent="0.25"/>
    <row r="218" spans="1:8" ht="11.1" customHeight="1" x14ac:dyDescent="0.25"/>
    <row r="219" spans="1:8" ht="11.1" customHeight="1" x14ac:dyDescent="0.25"/>
    <row r="220" spans="1:8" ht="11.1" customHeight="1" x14ac:dyDescent="0.25"/>
    <row r="221" spans="1:8" ht="11.1" customHeight="1" x14ac:dyDescent="0.25"/>
    <row r="222" spans="1:8" ht="11.1" customHeight="1" x14ac:dyDescent="0.25"/>
    <row r="223" spans="1:8" ht="11.1" customHeight="1" x14ac:dyDescent="0.25"/>
    <row r="224" spans="1:8" ht="11.1" customHeight="1" x14ac:dyDescent="0.25"/>
    <row r="225" ht="11.1" customHeight="1" x14ac:dyDescent="0.25"/>
    <row r="226" ht="11.1" customHeight="1" x14ac:dyDescent="0.25"/>
    <row r="227" ht="11.1" customHeight="1" x14ac:dyDescent="0.25"/>
    <row r="228" ht="11.1" customHeight="1" x14ac:dyDescent="0.25"/>
    <row r="229" ht="11.1" customHeight="1" x14ac:dyDescent="0.25"/>
    <row r="230" ht="11.1" customHeight="1" x14ac:dyDescent="0.25"/>
    <row r="231" ht="11.1" customHeight="1" x14ac:dyDescent="0.25"/>
    <row r="232" ht="11.1" customHeight="1" x14ac:dyDescent="0.25"/>
    <row r="233" ht="11.1" customHeight="1" x14ac:dyDescent="0.25"/>
    <row r="234" ht="11.1" customHeight="1" x14ac:dyDescent="0.25"/>
    <row r="235" ht="11.1" customHeight="1" x14ac:dyDescent="0.25"/>
    <row r="236" ht="11.1" customHeight="1" x14ac:dyDescent="0.25"/>
    <row r="237" ht="11.1" customHeight="1" x14ac:dyDescent="0.25"/>
    <row r="238" ht="11.1" customHeight="1" x14ac:dyDescent="0.25"/>
    <row r="239" ht="11.1" customHeight="1" x14ac:dyDescent="0.25"/>
    <row r="240" ht="11.1" customHeight="1" x14ac:dyDescent="0.25"/>
    <row r="241" ht="11.1" customHeight="1" x14ac:dyDescent="0.25"/>
    <row r="242" ht="11.1" customHeight="1" x14ac:dyDescent="0.25"/>
    <row r="243" ht="11.1" customHeight="1" x14ac:dyDescent="0.25"/>
    <row r="244" ht="11.1" customHeight="1" x14ac:dyDescent="0.25"/>
    <row r="245" ht="11.1" customHeight="1" x14ac:dyDescent="0.25"/>
    <row r="246" ht="11.1" customHeight="1" x14ac:dyDescent="0.25"/>
    <row r="247" ht="11.1" customHeight="1" x14ac:dyDescent="0.25"/>
    <row r="248" ht="11.1" customHeight="1" x14ac:dyDescent="0.25"/>
    <row r="249" ht="11.1" customHeight="1" x14ac:dyDescent="0.25"/>
    <row r="250" ht="11.1" customHeight="1" x14ac:dyDescent="0.25"/>
    <row r="251" ht="11.1" customHeight="1" x14ac:dyDescent="0.25"/>
    <row r="252" ht="11.1" customHeight="1" x14ac:dyDescent="0.25"/>
    <row r="253" ht="11.1" customHeight="1" x14ac:dyDescent="0.25"/>
    <row r="254" ht="11.1" customHeight="1" x14ac:dyDescent="0.25"/>
    <row r="255" ht="11.1" customHeight="1" x14ac:dyDescent="0.25"/>
    <row r="256" ht="11.1" customHeight="1" x14ac:dyDescent="0.25"/>
    <row r="257" ht="11.1" customHeight="1" x14ac:dyDescent="0.25"/>
    <row r="258" ht="11.1" customHeight="1" x14ac:dyDescent="0.25"/>
    <row r="259" ht="11.1" customHeight="1" x14ac:dyDescent="0.25"/>
    <row r="260" ht="11.1" customHeight="1" x14ac:dyDescent="0.25"/>
    <row r="261" ht="11.1" customHeight="1" x14ac:dyDescent="0.25"/>
    <row r="262" ht="11.1" customHeight="1" x14ac:dyDescent="0.25"/>
    <row r="263" ht="11.1" customHeight="1" x14ac:dyDescent="0.25"/>
    <row r="264" ht="11.1" customHeight="1" x14ac:dyDescent="0.25"/>
    <row r="265" ht="11.1" customHeight="1" x14ac:dyDescent="0.25"/>
    <row r="266" ht="11.1" customHeight="1" x14ac:dyDescent="0.25"/>
    <row r="267" ht="11.1" customHeight="1" x14ac:dyDescent="0.25"/>
    <row r="268" ht="11.1" customHeight="1" x14ac:dyDescent="0.25"/>
    <row r="269" ht="11.1" customHeight="1" x14ac:dyDescent="0.25"/>
    <row r="270" ht="11.1" customHeight="1" x14ac:dyDescent="0.25"/>
    <row r="271" ht="11.1" customHeight="1" x14ac:dyDescent="0.25"/>
    <row r="272" ht="11.1" customHeight="1" x14ac:dyDescent="0.25"/>
    <row r="273" ht="11.1" customHeight="1" x14ac:dyDescent="0.25"/>
    <row r="274" ht="11.1" customHeight="1" x14ac:dyDescent="0.25"/>
    <row r="275" ht="11.1" customHeight="1" x14ac:dyDescent="0.25"/>
    <row r="276" ht="11.1" customHeight="1" x14ac:dyDescent="0.25"/>
    <row r="277" ht="11.1" customHeight="1" x14ac:dyDescent="0.25"/>
    <row r="278" ht="11.1" customHeight="1" x14ac:dyDescent="0.25"/>
    <row r="279" ht="11.1" customHeight="1" x14ac:dyDescent="0.25"/>
    <row r="280" ht="11.1" customHeight="1" x14ac:dyDescent="0.25"/>
    <row r="281" ht="11.1" customHeight="1" x14ac:dyDescent="0.25"/>
    <row r="282" ht="11.1" customHeight="1" x14ac:dyDescent="0.25"/>
    <row r="283" ht="11.1" customHeight="1" x14ac:dyDescent="0.25"/>
    <row r="284" ht="11.1" customHeight="1" x14ac:dyDescent="0.25"/>
    <row r="285" ht="11.1" customHeight="1" x14ac:dyDescent="0.25"/>
    <row r="286" ht="11.1" customHeight="1" x14ac:dyDescent="0.25"/>
    <row r="287" ht="11.1" customHeight="1" x14ac:dyDescent="0.25"/>
    <row r="288" ht="11.1" customHeight="1" x14ac:dyDescent="0.25"/>
    <row r="289" ht="11.1" customHeight="1" x14ac:dyDescent="0.25"/>
    <row r="290" ht="11.1" customHeight="1" x14ac:dyDescent="0.25"/>
    <row r="291" ht="11.1" customHeight="1" x14ac:dyDescent="0.25"/>
    <row r="292" ht="11.1" customHeight="1" x14ac:dyDescent="0.25"/>
    <row r="293" ht="11.1" customHeight="1" x14ac:dyDescent="0.25"/>
    <row r="294" ht="11.1" customHeight="1" x14ac:dyDescent="0.25"/>
    <row r="295" ht="11.1" customHeight="1" x14ac:dyDescent="0.25"/>
    <row r="296" ht="11.1" customHeight="1" x14ac:dyDescent="0.25"/>
    <row r="297" ht="11.1" customHeight="1" x14ac:dyDescent="0.25"/>
    <row r="298" ht="11.1" customHeight="1" x14ac:dyDescent="0.25"/>
    <row r="299" ht="11.1" customHeight="1" x14ac:dyDescent="0.25"/>
    <row r="300" ht="11.1" customHeight="1" x14ac:dyDescent="0.25"/>
    <row r="301" ht="11.1" customHeight="1" x14ac:dyDescent="0.25"/>
    <row r="302" ht="11.1" customHeight="1" x14ac:dyDescent="0.25"/>
    <row r="303" ht="11.1" customHeight="1" x14ac:dyDescent="0.25"/>
    <row r="304" ht="11.1" customHeight="1" x14ac:dyDescent="0.25"/>
    <row r="305" ht="11.1" customHeight="1" x14ac:dyDescent="0.25"/>
    <row r="306" ht="11.1" customHeight="1" x14ac:dyDescent="0.25"/>
    <row r="307" ht="11.1" customHeight="1" x14ac:dyDescent="0.25"/>
    <row r="308" ht="11.1" customHeight="1" x14ac:dyDescent="0.25"/>
    <row r="309" ht="11.1" customHeight="1" x14ac:dyDescent="0.25"/>
    <row r="310" ht="11.1" customHeight="1" x14ac:dyDescent="0.25"/>
    <row r="311" ht="11.1" customHeight="1" x14ac:dyDescent="0.25"/>
    <row r="312" ht="11.1" customHeight="1" x14ac:dyDescent="0.25"/>
    <row r="313" ht="11.1" customHeight="1" x14ac:dyDescent="0.25"/>
    <row r="314" ht="11.1" customHeight="1" x14ac:dyDescent="0.25"/>
    <row r="315" ht="11.1" customHeight="1" x14ac:dyDescent="0.25"/>
    <row r="316" ht="11.1" customHeight="1" x14ac:dyDescent="0.25"/>
    <row r="317" ht="11.1" customHeight="1" x14ac:dyDescent="0.25"/>
    <row r="318" ht="11.1" customHeight="1" x14ac:dyDescent="0.25"/>
    <row r="319" ht="11.1" customHeight="1" x14ac:dyDescent="0.25"/>
    <row r="320" ht="11.1" customHeight="1" x14ac:dyDescent="0.25"/>
    <row r="321" ht="11.1" customHeight="1" x14ac:dyDescent="0.25"/>
    <row r="322" ht="11.1" customHeight="1" x14ac:dyDescent="0.25"/>
    <row r="323" ht="11.1" customHeight="1" x14ac:dyDescent="0.25"/>
    <row r="324" ht="11.1" customHeight="1" x14ac:dyDescent="0.25"/>
    <row r="325" ht="11.1" customHeight="1" x14ac:dyDescent="0.25"/>
    <row r="326" ht="11.1" customHeight="1" x14ac:dyDescent="0.25"/>
    <row r="327" ht="11.1" customHeight="1" x14ac:dyDescent="0.25"/>
    <row r="328" ht="11.1" customHeight="1" x14ac:dyDescent="0.25"/>
    <row r="329" ht="11.1" customHeight="1" x14ac:dyDescent="0.25"/>
    <row r="330" ht="11.1" customHeight="1" x14ac:dyDescent="0.25"/>
    <row r="331" ht="11.1" customHeight="1" x14ac:dyDescent="0.25"/>
    <row r="332" ht="11.1" customHeight="1" x14ac:dyDescent="0.25"/>
    <row r="333" ht="11.1" customHeight="1" x14ac:dyDescent="0.25"/>
    <row r="334" ht="11.1" customHeight="1" x14ac:dyDescent="0.25"/>
    <row r="335" ht="11.1" customHeight="1" x14ac:dyDescent="0.25"/>
    <row r="336" ht="11.1" customHeight="1" x14ac:dyDescent="0.25"/>
    <row r="337" ht="11.1" customHeight="1" x14ac:dyDescent="0.25"/>
    <row r="338" ht="11.1" customHeight="1" x14ac:dyDescent="0.25"/>
    <row r="339" ht="11.1" customHeight="1" x14ac:dyDescent="0.25"/>
    <row r="340" ht="11.1" customHeight="1" x14ac:dyDescent="0.25"/>
    <row r="341" ht="11.1" customHeight="1" x14ac:dyDescent="0.25"/>
    <row r="342" ht="11.1" customHeight="1" x14ac:dyDescent="0.25"/>
    <row r="343" ht="11.1" customHeight="1" x14ac:dyDescent="0.25"/>
    <row r="344" ht="11.1" customHeight="1" x14ac:dyDescent="0.25"/>
    <row r="345" ht="11.1" customHeight="1" x14ac:dyDescent="0.25"/>
    <row r="346" ht="11.1" customHeight="1" x14ac:dyDescent="0.25"/>
    <row r="347" ht="11.1" customHeight="1" x14ac:dyDescent="0.25"/>
    <row r="348" ht="11.1" customHeight="1" x14ac:dyDescent="0.25"/>
    <row r="349" ht="11.1" customHeight="1" x14ac:dyDescent="0.25"/>
    <row r="350" ht="11.1" customHeight="1" x14ac:dyDescent="0.25"/>
    <row r="351" ht="11.1" customHeight="1" x14ac:dyDescent="0.25"/>
    <row r="352" ht="11.1" customHeight="1" x14ac:dyDescent="0.25"/>
    <row r="353" ht="11.1" customHeight="1" x14ac:dyDescent="0.25"/>
    <row r="354" ht="11.1" customHeight="1" x14ac:dyDescent="0.25"/>
    <row r="355" ht="11.1" customHeight="1" x14ac:dyDescent="0.25"/>
    <row r="356" ht="11.1" customHeight="1" x14ac:dyDescent="0.25"/>
    <row r="357" ht="11.1" customHeight="1" x14ac:dyDescent="0.25"/>
    <row r="358" ht="11.1" customHeight="1" x14ac:dyDescent="0.25"/>
    <row r="359" ht="11.1" customHeight="1" x14ac:dyDescent="0.25"/>
    <row r="360" ht="11.1" customHeight="1" x14ac:dyDescent="0.25"/>
    <row r="361" ht="11.1" customHeight="1" x14ac:dyDescent="0.25"/>
    <row r="362" ht="11.1" customHeight="1" x14ac:dyDescent="0.25"/>
    <row r="363" ht="11.1" customHeight="1" x14ac:dyDescent="0.25"/>
    <row r="364" ht="11.1" customHeight="1" x14ac:dyDescent="0.25"/>
    <row r="365" ht="11.1" customHeight="1" x14ac:dyDescent="0.25"/>
    <row r="366" ht="11.1" customHeight="1" x14ac:dyDescent="0.25"/>
    <row r="367" ht="11.1" customHeight="1" x14ac:dyDescent="0.25"/>
    <row r="368" ht="11.1" customHeight="1" x14ac:dyDescent="0.25"/>
    <row r="369" ht="11.1" customHeight="1" x14ac:dyDescent="0.25"/>
    <row r="370" ht="11.1" customHeight="1" x14ac:dyDescent="0.25"/>
    <row r="371" ht="11.1" customHeight="1" x14ac:dyDescent="0.25"/>
    <row r="372" ht="11.1" customHeight="1" x14ac:dyDescent="0.25"/>
    <row r="373" ht="11.1" customHeight="1" x14ac:dyDescent="0.25"/>
    <row r="374" ht="11.1" customHeight="1" x14ac:dyDescent="0.25"/>
    <row r="375" ht="11.1" customHeight="1" x14ac:dyDescent="0.25"/>
    <row r="376" ht="11.1" customHeight="1" x14ac:dyDescent="0.25"/>
    <row r="377" ht="11.1" customHeight="1" x14ac:dyDescent="0.25"/>
    <row r="378" ht="11.1" customHeight="1" x14ac:dyDescent="0.25"/>
    <row r="379" ht="11.1" customHeight="1" x14ac:dyDescent="0.25"/>
    <row r="380" ht="11.1" customHeight="1" x14ac:dyDescent="0.25"/>
    <row r="381" ht="11.1" customHeight="1" x14ac:dyDescent="0.25"/>
    <row r="382" ht="11.1" customHeight="1" x14ac:dyDescent="0.25"/>
    <row r="383" ht="11.1" customHeight="1" x14ac:dyDescent="0.25"/>
    <row r="384" ht="11.1" customHeight="1" x14ac:dyDescent="0.25"/>
    <row r="385" ht="11.1" customHeight="1" x14ac:dyDescent="0.25"/>
    <row r="386" ht="11.1" customHeight="1" x14ac:dyDescent="0.25"/>
    <row r="387" ht="11.1" customHeight="1" x14ac:dyDescent="0.25"/>
    <row r="388" ht="11.1" customHeight="1" x14ac:dyDescent="0.25"/>
    <row r="389" ht="11.1" customHeight="1" x14ac:dyDescent="0.25"/>
    <row r="390" ht="11.1" customHeight="1" x14ac:dyDescent="0.25"/>
    <row r="391" ht="11.1" customHeight="1" x14ac:dyDescent="0.25"/>
    <row r="392" ht="11.1" customHeight="1" x14ac:dyDescent="0.25"/>
    <row r="393" ht="11.1" customHeight="1" x14ac:dyDescent="0.25"/>
    <row r="394" ht="11.1" customHeight="1" x14ac:dyDescent="0.25"/>
    <row r="395" ht="11.1" customHeight="1" x14ac:dyDescent="0.25"/>
    <row r="396" ht="11.1" customHeight="1" x14ac:dyDescent="0.25"/>
    <row r="397" ht="11.1" customHeight="1" x14ac:dyDescent="0.25"/>
    <row r="398" ht="11.1" customHeight="1" x14ac:dyDescent="0.25"/>
    <row r="399" ht="11.1" customHeight="1" x14ac:dyDescent="0.25"/>
    <row r="400" ht="11.1" customHeight="1" x14ac:dyDescent="0.25"/>
    <row r="401" ht="11.1" customHeight="1" x14ac:dyDescent="0.25"/>
    <row r="402" ht="11.1" customHeight="1" x14ac:dyDescent="0.25"/>
    <row r="403" ht="11.1" customHeight="1" x14ac:dyDescent="0.25"/>
    <row r="404" ht="11.1" customHeight="1" x14ac:dyDescent="0.25"/>
    <row r="405" ht="11.1" customHeight="1" x14ac:dyDescent="0.25"/>
    <row r="406" ht="11.1" customHeight="1" x14ac:dyDescent="0.25"/>
    <row r="407" ht="11.1" customHeight="1" x14ac:dyDescent="0.25"/>
    <row r="408" ht="11.1" customHeight="1" x14ac:dyDescent="0.25"/>
    <row r="409" ht="11.1" customHeight="1" x14ac:dyDescent="0.25"/>
    <row r="410" ht="11.1" customHeight="1" x14ac:dyDescent="0.25"/>
    <row r="411" ht="11.1" customHeight="1" x14ac:dyDescent="0.25"/>
    <row r="412" ht="11.1" customHeight="1" x14ac:dyDescent="0.25"/>
    <row r="413" ht="11.1" customHeight="1" x14ac:dyDescent="0.25"/>
    <row r="414" ht="11.1" customHeight="1" x14ac:dyDescent="0.25"/>
    <row r="415" ht="11.1" customHeight="1" x14ac:dyDescent="0.25"/>
    <row r="416" ht="11.1" customHeight="1" x14ac:dyDescent="0.25"/>
    <row r="417" ht="11.1" customHeight="1" x14ac:dyDescent="0.25"/>
    <row r="418" ht="11.1" customHeight="1" x14ac:dyDescent="0.25"/>
    <row r="419" ht="11.1" customHeight="1" x14ac:dyDescent="0.25"/>
    <row r="420" ht="11.1" customHeight="1" x14ac:dyDescent="0.25"/>
    <row r="421" ht="11.1" customHeight="1" x14ac:dyDescent="0.25"/>
    <row r="422" ht="11.1" customHeight="1" x14ac:dyDescent="0.25"/>
    <row r="423" ht="11.1" customHeight="1" x14ac:dyDescent="0.25"/>
    <row r="424" ht="11.1" customHeight="1" x14ac:dyDescent="0.25"/>
    <row r="425" ht="11.1" customHeight="1" x14ac:dyDescent="0.25"/>
    <row r="426" ht="11.1" customHeight="1" x14ac:dyDescent="0.25"/>
    <row r="427" ht="11.1" customHeight="1" x14ac:dyDescent="0.25"/>
    <row r="428" ht="11.1" customHeight="1" x14ac:dyDescent="0.25"/>
    <row r="429" ht="11.1" customHeight="1" x14ac:dyDescent="0.25"/>
    <row r="430" ht="11.1" customHeight="1" x14ac:dyDescent="0.25"/>
    <row r="431" ht="11.1" customHeight="1" x14ac:dyDescent="0.25"/>
    <row r="432" ht="11.1" customHeight="1" x14ac:dyDescent="0.25"/>
    <row r="433" ht="11.1" customHeight="1" x14ac:dyDescent="0.25"/>
    <row r="434" ht="11.1" customHeight="1" x14ac:dyDescent="0.25"/>
    <row r="435" ht="11.1" customHeight="1" x14ac:dyDescent="0.25"/>
    <row r="436" ht="11.1" customHeight="1" x14ac:dyDescent="0.25"/>
    <row r="437" ht="11.1" customHeight="1" x14ac:dyDescent="0.25"/>
    <row r="438" ht="11.1" customHeight="1" x14ac:dyDescent="0.25"/>
    <row r="439" ht="11.1" customHeight="1" x14ac:dyDescent="0.25"/>
    <row r="440" ht="11.1" customHeight="1" x14ac:dyDescent="0.25"/>
    <row r="441" ht="11.1" customHeight="1" x14ac:dyDescent="0.25"/>
    <row r="442" ht="11.1" customHeight="1" x14ac:dyDescent="0.25"/>
    <row r="443" ht="11.1" customHeight="1" x14ac:dyDescent="0.25"/>
    <row r="444" ht="11.1" customHeight="1" x14ac:dyDescent="0.25"/>
    <row r="445" ht="11.1" customHeight="1" x14ac:dyDescent="0.25"/>
    <row r="446" ht="11.1" customHeight="1" x14ac:dyDescent="0.25"/>
    <row r="447" ht="11.1" customHeight="1" x14ac:dyDescent="0.25"/>
    <row r="448" ht="11.1" customHeight="1" x14ac:dyDescent="0.25"/>
    <row r="449" ht="11.1" customHeight="1" x14ac:dyDescent="0.25"/>
    <row r="450" ht="11.1" customHeight="1" x14ac:dyDescent="0.25"/>
    <row r="451" ht="11.1" customHeight="1" x14ac:dyDescent="0.25"/>
    <row r="452" ht="11.1" customHeight="1" x14ac:dyDescent="0.25"/>
    <row r="453" ht="11.1" customHeight="1" x14ac:dyDescent="0.25"/>
    <row r="454" ht="11.1" customHeight="1" x14ac:dyDescent="0.25"/>
    <row r="455" ht="11.1" customHeight="1" x14ac:dyDescent="0.25"/>
    <row r="456" ht="11.1" customHeight="1" x14ac:dyDescent="0.25"/>
    <row r="457" ht="11.1" customHeight="1" x14ac:dyDescent="0.25"/>
    <row r="458" ht="11.1" customHeight="1" x14ac:dyDescent="0.25"/>
    <row r="459" ht="11.1" customHeight="1" x14ac:dyDescent="0.25"/>
    <row r="460" ht="11.1" customHeight="1" x14ac:dyDescent="0.25"/>
    <row r="461" ht="11.1" customHeight="1" x14ac:dyDescent="0.25"/>
    <row r="462" ht="11.1" customHeight="1" x14ac:dyDescent="0.25"/>
    <row r="463" ht="11.1" customHeight="1" x14ac:dyDescent="0.25"/>
    <row r="464" ht="11.1" customHeight="1" x14ac:dyDescent="0.25"/>
    <row r="465" ht="11.1" customHeight="1" x14ac:dyDescent="0.25"/>
    <row r="466" ht="11.1" customHeight="1" x14ac:dyDescent="0.25"/>
    <row r="467" ht="11.1" customHeight="1" x14ac:dyDescent="0.25"/>
    <row r="468" ht="11.1" customHeight="1" x14ac:dyDescent="0.25"/>
    <row r="469" ht="11.1" customHeight="1" x14ac:dyDescent="0.25"/>
    <row r="470" ht="11.1" customHeight="1" x14ac:dyDescent="0.25"/>
    <row r="471" ht="11.1" customHeight="1" x14ac:dyDescent="0.25"/>
    <row r="472" ht="11.1" customHeight="1" x14ac:dyDescent="0.25"/>
    <row r="473" ht="11.1" customHeight="1" x14ac:dyDescent="0.25"/>
    <row r="474" ht="11.1" customHeight="1" x14ac:dyDescent="0.25"/>
    <row r="475" ht="11.1" customHeight="1" x14ac:dyDescent="0.25"/>
    <row r="476" ht="11.1" customHeight="1" x14ac:dyDescent="0.25"/>
    <row r="477" ht="11.1" customHeight="1" x14ac:dyDescent="0.25"/>
    <row r="478" ht="11.1" customHeight="1" x14ac:dyDescent="0.25"/>
    <row r="479" ht="11.1" customHeight="1" x14ac:dyDescent="0.25"/>
    <row r="480" ht="11.1" customHeight="1" x14ac:dyDescent="0.25"/>
    <row r="481" ht="11.1" customHeight="1" x14ac:dyDescent="0.25"/>
    <row r="482" ht="11.1" customHeight="1" x14ac:dyDescent="0.25"/>
    <row r="483" ht="11.1" customHeight="1" x14ac:dyDescent="0.25"/>
    <row r="484" ht="11.1" customHeight="1" x14ac:dyDescent="0.25"/>
    <row r="485" ht="11.1" customHeight="1" x14ac:dyDescent="0.25"/>
    <row r="486" ht="11.1" customHeight="1" x14ac:dyDescent="0.25"/>
    <row r="487" ht="11.1" customHeight="1" x14ac:dyDescent="0.25"/>
    <row r="488" ht="11.1" customHeight="1" x14ac:dyDescent="0.25"/>
    <row r="489" ht="11.1" customHeight="1" x14ac:dyDescent="0.25"/>
    <row r="490" ht="11.1" customHeight="1" x14ac:dyDescent="0.25"/>
    <row r="491" ht="11.1" customHeight="1" x14ac:dyDescent="0.25"/>
    <row r="492" ht="11.1" customHeight="1" x14ac:dyDescent="0.25"/>
    <row r="493" ht="11.1" customHeight="1" x14ac:dyDescent="0.25"/>
    <row r="494" ht="11.1" customHeight="1" x14ac:dyDescent="0.25"/>
    <row r="495" ht="11.1" customHeight="1" x14ac:dyDescent="0.25"/>
  </sheetData>
  <mergeCells count="6">
    <mergeCell ref="A1:B5"/>
    <mergeCell ref="D2:H4"/>
    <mergeCell ref="A141:B145"/>
    <mergeCell ref="D142:H144"/>
    <mergeCell ref="A71:B75"/>
    <mergeCell ref="D72:H74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23553" r:id="rId4">
          <objectPr defaultSize="0" autoPict="0" r:id="rId5">
            <anchor moveWithCells="1" sizeWithCells="1">
              <from>
                <xdr:col>0</xdr:col>
                <xdr:colOff>209550</xdr:colOff>
                <xdr:row>0</xdr:row>
                <xdr:rowOff>123825</xdr:rowOff>
              </from>
              <to>
                <xdr:col>2</xdr:col>
                <xdr:colOff>85725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23553" r:id="rId4"/>
      </mc:Fallback>
    </mc:AlternateContent>
    <mc:AlternateContent xmlns:mc="http://schemas.openxmlformats.org/markup-compatibility/2006">
      <mc:Choice Requires="x14">
        <oleObject progId="CorelDRAW.Graphic.12" shapeId="23557" r:id="rId6">
          <objectPr defaultSize="0" autoPict="0" r:id="rId5">
            <anchor moveWithCells="1" sizeWithCells="1">
              <from>
                <xdr:col>0</xdr:col>
                <xdr:colOff>219075</xdr:colOff>
                <xdr:row>70</xdr:row>
                <xdr:rowOff>123825</xdr:rowOff>
              </from>
              <to>
                <xdr:col>2</xdr:col>
                <xdr:colOff>95250</xdr:colOff>
                <xdr:row>74</xdr:row>
                <xdr:rowOff>104775</xdr:rowOff>
              </to>
            </anchor>
          </objectPr>
        </oleObject>
      </mc:Choice>
      <mc:Fallback>
        <oleObject progId="CorelDRAW.Graphic.12" shapeId="23557" r:id="rId6"/>
      </mc:Fallback>
    </mc:AlternateContent>
    <mc:AlternateContent xmlns:mc="http://schemas.openxmlformats.org/markup-compatibility/2006">
      <mc:Choice Requires="x14">
        <oleObject progId="CorelDRAW.Graphic.12" shapeId="23561" r:id="rId7">
          <objectPr defaultSize="0" autoPict="0" r:id="rId5">
            <anchor moveWithCells="1" sizeWithCells="1">
              <from>
                <xdr:col>0</xdr:col>
                <xdr:colOff>219075</xdr:colOff>
                <xdr:row>140</xdr:row>
                <xdr:rowOff>123825</xdr:rowOff>
              </from>
              <to>
                <xdr:col>2</xdr:col>
                <xdr:colOff>95250</xdr:colOff>
                <xdr:row>144</xdr:row>
                <xdr:rowOff>104775</xdr:rowOff>
              </to>
            </anchor>
          </objectPr>
        </oleObject>
      </mc:Choice>
      <mc:Fallback>
        <oleObject progId="CorelDRAW.Graphic.12" shapeId="23561" r:id="rId7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48"/>
  <sheetViews>
    <sheetView topLeftCell="A55" zoomScale="70" zoomScaleNormal="70" workbookViewId="0">
      <selection activeCell="E77" sqref="E77"/>
    </sheetView>
  </sheetViews>
  <sheetFormatPr defaultRowHeight="15" x14ac:dyDescent="0.25"/>
  <cols>
    <col min="1" max="1" width="12.7109375" customWidth="1"/>
    <col min="8" max="8" width="12.7109375" customWidth="1"/>
    <col min="9" max="9" width="1.7109375" customWidth="1"/>
    <col min="10" max="10" width="12.7109375" customWidth="1"/>
    <col min="17" max="17" width="12.7109375" customWidth="1"/>
    <col min="18" max="18" width="1.7109375" customWidth="1"/>
    <col min="19" max="19" width="12.7109375" customWidth="1"/>
    <col min="26" max="26" width="12.7109375" customWidth="1"/>
    <col min="27" max="27" width="1.7109375" customWidth="1"/>
    <col min="28" max="28" width="12.7109375" customWidth="1"/>
    <col min="35" max="35" width="12.7109375" customWidth="1"/>
  </cols>
  <sheetData>
    <row r="1" spans="1:8" ht="11.1" customHeight="1" x14ac:dyDescent="0.3">
      <c r="A1" s="274"/>
      <c r="B1" s="274"/>
      <c r="C1" s="20"/>
      <c r="D1" s="21"/>
      <c r="E1" s="20"/>
      <c r="F1" s="20"/>
      <c r="G1" s="20"/>
      <c r="H1" s="20"/>
    </row>
    <row r="2" spans="1:8" ht="11.1" customHeight="1" x14ac:dyDescent="0.25">
      <c r="A2" s="274"/>
      <c r="B2" s="274"/>
      <c r="C2" s="11"/>
      <c r="D2" s="276" t="s">
        <v>114</v>
      </c>
      <c r="E2" s="276"/>
      <c r="F2" s="276"/>
      <c r="G2" s="276"/>
      <c r="H2" s="276"/>
    </row>
    <row r="3" spans="1:8" ht="11.1" customHeight="1" x14ac:dyDescent="0.25">
      <c r="A3" s="274"/>
      <c r="B3" s="274"/>
      <c r="C3" s="11"/>
      <c r="D3" s="276"/>
      <c r="E3" s="276"/>
      <c r="F3" s="276"/>
      <c r="G3" s="276"/>
      <c r="H3" s="276"/>
    </row>
    <row r="4" spans="1:8" ht="11.1" customHeight="1" x14ac:dyDescent="0.25">
      <c r="A4" s="274"/>
      <c r="B4" s="274"/>
      <c r="C4" s="11"/>
      <c r="D4" s="276"/>
      <c r="E4" s="276"/>
      <c r="F4" s="276"/>
      <c r="G4" s="276"/>
      <c r="H4" s="276"/>
    </row>
    <row r="5" spans="1:8" ht="11.1" customHeight="1" x14ac:dyDescent="0.25">
      <c r="A5" s="274"/>
      <c r="B5" s="274"/>
      <c r="C5" s="11"/>
      <c r="D5" s="11"/>
      <c r="E5" s="11"/>
      <c r="F5" s="11"/>
      <c r="G5" s="11"/>
      <c r="H5" s="11"/>
    </row>
    <row r="6" spans="1:8" ht="11.1" customHeight="1" x14ac:dyDescent="0.25">
      <c r="A6" s="22" t="s">
        <v>100</v>
      </c>
      <c r="B6" s="22"/>
      <c r="C6" s="23"/>
      <c r="D6" s="23"/>
      <c r="E6" s="79" t="str">
        <f>Assumptions!$G$119</f>
        <v>Care Facility</v>
      </c>
      <c r="F6" s="49"/>
      <c r="G6" s="80"/>
      <c r="H6" s="50"/>
    </row>
    <row r="7" spans="1:8" ht="11.1" customHeight="1" x14ac:dyDescent="0.25">
      <c r="A7" s="22" t="s">
        <v>0</v>
      </c>
      <c r="B7" s="23"/>
      <c r="C7" s="23"/>
      <c r="D7" s="23"/>
      <c r="E7" s="79" t="s">
        <v>136</v>
      </c>
      <c r="F7" s="49"/>
      <c r="G7" s="49"/>
      <c r="H7" s="51"/>
    </row>
    <row r="8" spans="1:8" ht="11.1" customHeight="1" x14ac:dyDescent="0.25">
      <c r="A8" s="22" t="s">
        <v>1</v>
      </c>
      <c r="B8" s="22"/>
      <c r="C8" s="23"/>
      <c r="D8" s="23"/>
      <c r="E8" s="81" t="str">
        <f>Assumptions!$A$160</f>
        <v>Area Wide</v>
      </c>
      <c r="F8" s="82"/>
      <c r="G8" s="83"/>
      <c r="H8" s="84"/>
    </row>
    <row r="9" spans="1:8" ht="11.1" customHeight="1" x14ac:dyDescent="0.25">
      <c r="A9" s="22" t="s">
        <v>2</v>
      </c>
      <c r="B9" s="22"/>
      <c r="C9" s="10"/>
      <c r="D9" s="23"/>
      <c r="E9" s="55">
        <f>SUM(C43:C54)</f>
        <v>4800</v>
      </c>
      <c r="F9" s="23" t="s">
        <v>3</v>
      </c>
      <c r="G9" s="25"/>
      <c r="H9" s="25"/>
    </row>
    <row r="10" spans="1:8" ht="11.1" customHeight="1" x14ac:dyDescent="0.25">
      <c r="A10" s="22"/>
      <c r="B10" s="23"/>
      <c r="C10" s="23"/>
      <c r="D10" s="56"/>
      <c r="E10" s="23"/>
      <c r="F10" s="25"/>
      <c r="G10" s="25"/>
      <c r="H10" s="25"/>
    </row>
    <row r="11" spans="1:8" ht="11.1" customHeight="1" x14ac:dyDescent="0.25">
      <c r="A11" s="27" t="s">
        <v>4</v>
      </c>
      <c r="B11" s="28"/>
      <c r="C11" s="28"/>
      <c r="D11" s="28"/>
      <c r="E11" s="28"/>
      <c r="F11" s="28"/>
      <c r="G11" s="28"/>
      <c r="H11" s="29"/>
    </row>
    <row r="12" spans="1:8" ht="11.1" customHeight="1" x14ac:dyDescent="0.25">
      <c r="A12" s="57" t="s">
        <v>5</v>
      </c>
      <c r="B12" s="58" t="s">
        <v>6</v>
      </c>
      <c r="C12" s="31"/>
      <c r="D12" s="32" t="s">
        <v>7</v>
      </c>
      <c r="E12" s="24">
        <f>Assumptions!$C$132</f>
        <v>700</v>
      </c>
      <c r="F12" s="32" t="s">
        <v>8</v>
      </c>
      <c r="G12" s="30"/>
      <c r="H12" s="33">
        <f t="shared" ref="H12:H23" si="0">C12*E12</f>
        <v>0</v>
      </c>
    </row>
    <row r="13" spans="1:8" ht="11.1" customHeight="1" x14ac:dyDescent="0.25">
      <c r="A13" s="57" t="s">
        <v>9</v>
      </c>
      <c r="B13" s="58" t="s">
        <v>10</v>
      </c>
      <c r="C13" s="31"/>
      <c r="D13" s="32" t="s">
        <v>7</v>
      </c>
      <c r="E13" s="24">
        <f>Assumptions!$C$133</f>
        <v>1400</v>
      </c>
      <c r="F13" s="32" t="s">
        <v>8</v>
      </c>
      <c r="G13" s="30"/>
      <c r="H13" s="33">
        <f t="shared" si="0"/>
        <v>0</v>
      </c>
    </row>
    <row r="14" spans="1:8" ht="11.1" customHeight="1" x14ac:dyDescent="0.25">
      <c r="A14" s="57" t="s">
        <v>11</v>
      </c>
      <c r="B14" s="58" t="s">
        <v>12</v>
      </c>
      <c r="C14" s="31"/>
      <c r="D14" s="32" t="s">
        <v>7</v>
      </c>
      <c r="E14" s="24">
        <f>Assumptions!$C$134</f>
        <v>2750</v>
      </c>
      <c r="F14" s="32" t="s">
        <v>8</v>
      </c>
      <c r="G14" s="30"/>
      <c r="H14" s="33">
        <f t="shared" si="0"/>
        <v>0</v>
      </c>
    </row>
    <row r="15" spans="1:8" ht="11.1" customHeight="1" x14ac:dyDescent="0.25">
      <c r="A15" s="57" t="s">
        <v>13</v>
      </c>
      <c r="B15" s="58" t="s">
        <v>14</v>
      </c>
      <c r="C15" s="31"/>
      <c r="D15" s="32" t="s">
        <v>7</v>
      </c>
      <c r="E15" s="24">
        <f>Assumptions!$C$135</f>
        <v>1800</v>
      </c>
      <c r="F15" s="32" t="s">
        <v>8</v>
      </c>
      <c r="G15" s="30"/>
      <c r="H15" s="33">
        <f t="shared" si="0"/>
        <v>0</v>
      </c>
    </row>
    <row r="16" spans="1:8" ht="11.1" customHeight="1" x14ac:dyDescent="0.25">
      <c r="A16" s="57" t="s">
        <v>15</v>
      </c>
      <c r="B16" s="58" t="s">
        <v>16</v>
      </c>
      <c r="C16" s="24">
        <f>Assumptions!$C$119</f>
        <v>4000</v>
      </c>
      <c r="D16" s="32" t="s">
        <v>7</v>
      </c>
      <c r="E16" s="24">
        <f>Assumptions!$C$136</f>
        <v>1291</v>
      </c>
      <c r="F16" s="32" t="s">
        <v>8</v>
      </c>
      <c r="G16" s="30"/>
      <c r="H16" s="33">
        <f t="shared" si="0"/>
        <v>5164000</v>
      </c>
    </row>
    <row r="17" spans="1:8" ht="11.1" customHeight="1" x14ac:dyDescent="0.25">
      <c r="A17" s="59" t="s">
        <v>17</v>
      </c>
      <c r="B17" s="58" t="s">
        <v>18</v>
      </c>
      <c r="C17" s="24"/>
      <c r="D17" s="32" t="s">
        <v>7</v>
      </c>
      <c r="E17" s="24">
        <f>Assumptions!$C$137</f>
        <v>2500</v>
      </c>
      <c r="F17" s="32" t="s">
        <v>8</v>
      </c>
      <c r="G17" s="30"/>
      <c r="H17" s="33">
        <f t="shared" si="0"/>
        <v>0</v>
      </c>
    </row>
    <row r="18" spans="1:8" ht="11.1" customHeight="1" x14ac:dyDescent="0.25">
      <c r="A18" s="59" t="s">
        <v>19</v>
      </c>
      <c r="B18" s="58" t="s">
        <v>20</v>
      </c>
      <c r="C18" s="24"/>
      <c r="D18" s="32" t="s">
        <v>7</v>
      </c>
      <c r="E18" s="24">
        <f>Assumptions!$C$138</f>
        <v>1077</v>
      </c>
      <c r="F18" s="32" t="s">
        <v>8</v>
      </c>
      <c r="G18" s="30"/>
      <c r="H18" s="33">
        <f t="shared" si="0"/>
        <v>0</v>
      </c>
    </row>
    <row r="19" spans="1:8" ht="11.1" customHeight="1" x14ac:dyDescent="0.25">
      <c r="A19" s="57" t="s">
        <v>21</v>
      </c>
      <c r="B19" s="58" t="s">
        <v>22</v>
      </c>
      <c r="C19" s="40"/>
      <c r="D19" s="32" t="s">
        <v>7</v>
      </c>
      <c r="E19" s="24">
        <f>Assumptions!$C$139</f>
        <v>1350</v>
      </c>
      <c r="F19" s="32" t="s">
        <v>8</v>
      </c>
      <c r="H19" s="33">
        <f t="shared" si="0"/>
        <v>0</v>
      </c>
    </row>
    <row r="20" spans="1:8" ht="11.1" customHeight="1" x14ac:dyDescent="0.25">
      <c r="A20" s="57" t="s">
        <v>52</v>
      </c>
      <c r="B20" s="58"/>
      <c r="C20" s="31"/>
      <c r="D20" s="32" t="s">
        <v>25</v>
      </c>
      <c r="E20" s="24">
        <f>Assumptions!$C$140</f>
        <v>400</v>
      </c>
      <c r="F20" s="32" t="s">
        <v>8</v>
      </c>
      <c r="G20" s="30"/>
      <c r="H20" s="33">
        <f t="shared" si="0"/>
        <v>0</v>
      </c>
    </row>
    <row r="21" spans="1:8" ht="11.1" customHeight="1" x14ac:dyDescent="0.25">
      <c r="A21" s="57" t="s">
        <v>23</v>
      </c>
      <c r="B21" s="86" t="s">
        <v>24</v>
      </c>
      <c r="C21" s="31"/>
      <c r="D21" s="32" t="s">
        <v>25</v>
      </c>
      <c r="E21" s="24">
        <f>Assumptions!$C$141</f>
        <v>1500</v>
      </c>
      <c r="F21" s="32" t="s">
        <v>8</v>
      </c>
      <c r="G21" s="30"/>
      <c r="H21" s="33">
        <f t="shared" si="0"/>
        <v>0</v>
      </c>
    </row>
    <row r="22" spans="1:8" ht="11.1" customHeight="1" x14ac:dyDescent="0.25">
      <c r="A22" s="57" t="s">
        <v>23</v>
      </c>
      <c r="B22" s="86" t="s">
        <v>24</v>
      </c>
      <c r="C22" s="31"/>
      <c r="D22" s="32" t="s">
        <v>25</v>
      </c>
      <c r="E22" s="24">
        <f>Assumptions!$C$142</f>
        <v>700</v>
      </c>
      <c r="F22" s="32" t="s">
        <v>8</v>
      </c>
      <c r="G22" s="30"/>
      <c r="H22" s="33">
        <f t="shared" si="0"/>
        <v>0</v>
      </c>
    </row>
    <row r="23" spans="1:8" ht="11.1" customHeight="1" x14ac:dyDescent="0.25">
      <c r="A23" s="57" t="s">
        <v>23</v>
      </c>
      <c r="B23" s="86" t="s">
        <v>24</v>
      </c>
      <c r="C23" s="31"/>
      <c r="D23" s="32" t="s">
        <v>25</v>
      </c>
      <c r="E23" s="24">
        <f>Assumptions!$C$143</f>
        <v>0</v>
      </c>
      <c r="F23" s="32" t="s">
        <v>8</v>
      </c>
      <c r="G23" s="30"/>
      <c r="H23" s="33">
        <f t="shared" si="0"/>
        <v>0</v>
      </c>
    </row>
    <row r="24" spans="1:8" ht="11.1" customHeight="1" x14ac:dyDescent="0.25">
      <c r="A24" s="60"/>
      <c r="B24" s="34"/>
      <c r="C24" s="28"/>
      <c r="D24" s="28"/>
      <c r="E24" s="28"/>
      <c r="F24" s="28"/>
      <c r="G24" s="28"/>
      <c r="H24" s="35"/>
    </row>
    <row r="25" spans="1:8" ht="11.1" customHeight="1" x14ac:dyDescent="0.25">
      <c r="A25" s="61" t="s">
        <v>4</v>
      </c>
      <c r="B25" s="28"/>
      <c r="C25" s="28"/>
      <c r="D25" s="28"/>
      <c r="E25" s="28"/>
      <c r="F25" s="28"/>
      <c r="G25" s="28"/>
      <c r="H25" s="38">
        <f>SUM(H12:H24)</f>
        <v>5164000</v>
      </c>
    </row>
    <row r="26" spans="1:8" ht="11.1" customHeight="1" x14ac:dyDescent="0.25">
      <c r="A26" s="62"/>
      <c r="B26" s="32"/>
      <c r="C26" s="63"/>
      <c r="D26" s="32"/>
      <c r="E26" s="30"/>
      <c r="F26" s="32"/>
      <c r="G26" s="30"/>
      <c r="H26" s="64"/>
    </row>
    <row r="27" spans="1:8" ht="11.1" customHeight="1" x14ac:dyDescent="0.25">
      <c r="A27" s="61" t="s">
        <v>26</v>
      </c>
      <c r="B27" s="28"/>
      <c r="C27" s="28"/>
      <c r="D27" s="28"/>
      <c r="E27" s="28"/>
      <c r="F27" s="28"/>
      <c r="G27" s="28"/>
      <c r="H27" s="37"/>
    </row>
    <row r="28" spans="1:8" ht="11.1" customHeight="1" x14ac:dyDescent="0.25">
      <c r="A28" s="65" t="s">
        <v>27</v>
      </c>
      <c r="B28" s="66" t="s">
        <v>28</v>
      </c>
      <c r="C28" s="63"/>
      <c r="D28" s="32"/>
      <c r="E28" s="30"/>
      <c r="F28" s="32"/>
      <c r="G28" s="30"/>
      <c r="H28" s="64"/>
    </row>
    <row r="29" spans="1:8" ht="11.1" customHeight="1" x14ac:dyDescent="0.25">
      <c r="A29" s="57" t="s">
        <v>5</v>
      </c>
      <c r="B29" s="67">
        <f>Assumptions!$D$115</f>
        <v>2</v>
      </c>
      <c r="C29" s="31">
        <f>C12*B29</f>
        <v>0</v>
      </c>
      <c r="D29" s="32" t="s">
        <v>7</v>
      </c>
      <c r="E29" s="24"/>
      <c r="F29" s="32" t="s">
        <v>8</v>
      </c>
      <c r="G29" s="30"/>
      <c r="H29" s="33">
        <f t="shared" ref="H29:H40" si="1">C29*E29</f>
        <v>0</v>
      </c>
    </row>
    <row r="30" spans="1:8" ht="11.1" customHeight="1" x14ac:dyDescent="0.25">
      <c r="A30" s="57" t="s">
        <v>9</v>
      </c>
      <c r="B30" s="67">
        <f>Assumptions!$D$116</f>
        <v>2</v>
      </c>
      <c r="C30" s="31">
        <f t="shared" ref="C30:C40" si="2">C13*B30</f>
        <v>0</v>
      </c>
      <c r="D30" s="32" t="s">
        <v>7</v>
      </c>
      <c r="E30" s="24"/>
      <c r="F30" s="32" t="s">
        <v>8</v>
      </c>
      <c r="G30" s="30"/>
      <c r="H30" s="33">
        <f t="shared" si="1"/>
        <v>0</v>
      </c>
    </row>
    <row r="31" spans="1:8" ht="11.1" customHeight="1" x14ac:dyDescent="0.25">
      <c r="A31" s="57" t="s">
        <v>11</v>
      </c>
      <c r="B31" s="67">
        <f>Assumptions!$D$117</f>
        <v>3</v>
      </c>
      <c r="C31" s="31">
        <f t="shared" si="2"/>
        <v>0</v>
      </c>
      <c r="D31" s="32" t="s">
        <v>7</v>
      </c>
      <c r="E31" s="24"/>
      <c r="F31" s="32" t="s">
        <v>8</v>
      </c>
      <c r="G31" s="30"/>
      <c r="H31" s="33">
        <f t="shared" si="1"/>
        <v>0</v>
      </c>
    </row>
    <row r="32" spans="1:8" ht="11.1" customHeight="1" x14ac:dyDescent="0.25">
      <c r="A32" s="57" t="s">
        <v>13</v>
      </c>
      <c r="B32" s="67">
        <f>Assumptions!$D$118</f>
        <v>1.5</v>
      </c>
      <c r="C32" s="31">
        <f t="shared" si="2"/>
        <v>0</v>
      </c>
      <c r="D32" s="32" t="s">
        <v>7</v>
      </c>
      <c r="E32" s="24"/>
      <c r="F32" s="32" t="s">
        <v>8</v>
      </c>
      <c r="G32" s="30"/>
      <c r="H32" s="33">
        <f t="shared" si="1"/>
        <v>0</v>
      </c>
    </row>
    <row r="33" spans="1:8" ht="11.1" customHeight="1" x14ac:dyDescent="0.25">
      <c r="A33" s="57" t="s">
        <v>15</v>
      </c>
      <c r="B33" s="67">
        <f>Assumptions!$D$119</f>
        <v>1.5</v>
      </c>
      <c r="C33" s="31">
        <f t="shared" si="2"/>
        <v>6000</v>
      </c>
      <c r="D33" s="32" t="s">
        <v>7</v>
      </c>
      <c r="E33" s="24">
        <f>(Assumptions!D206+(Assumptions!D195-Assumptions!D206)*Assumptions!D215)/10000</f>
        <v>22.25</v>
      </c>
      <c r="F33" s="32" t="s">
        <v>8</v>
      </c>
      <c r="G33" s="30"/>
      <c r="H33" s="33">
        <f t="shared" si="1"/>
        <v>133500</v>
      </c>
    </row>
    <row r="34" spans="1:8" ht="11.1" customHeight="1" x14ac:dyDescent="0.25">
      <c r="A34" s="59" t="s">
        <v>17</v>
      </c>
      <c r="B34" s="67">
        <f>Assumptions!$D$120</f>
        <v>2</v>
      </c>
      <c r="C34" s="31">
        <f t="shared" si="2"/>
        <v>0</v>
      </c>
      <c r="D34" s="32" t="s">
        <v>7</v>
      </c>
      <c r="E34" s="24"/>
      <c r="F34" s="32" t="s">
        <v>8</v>
      </c>
      <c r="G34" s="30"/>
      <c r="H34" s="33">
        <f t="shared" si="1"/>
        <v>0</v>
      </c>
    </row>
    <row r="35" spans="1:8" ht="11.1" customHeight="1" x14ac:dyDescent="0.25">
      <c r="A35" s="59" t="s">
        <v>19</v>
      </c>
      <c r="B35" s="67">
        <f>Assumptions!$D$121</f>
        <v>1.5</v>
      </c>
      <c r="C35" s="31">
        <f t="shared" si="2"/>
        <v>0</v>
      </c>
      <c r="D35" s="32" t="s">
        <v>7</v>
      </c>
      <c r="E35" s="24"/>
      <c r="F35" s="32" t="s">
        <v>8</v>
      </c>
      <c r="G35" s="30"/>
      <c r="H35" s="33">
        <f t="shared" si="1"/>
        <v>0</v>
      </c>
    </row>
    <row r="36" spans="1:8" ht="11.1" customHeight="1" x14ac:dyDescent="0.25">
      <c r="A36" s="57" t="s">
        <v>21</v>
      </c>
      <c r="B36" s="67">
        <f>Assumptions!$D$122</f>
        <v>3</v>
      </c>
      <c r="C36" s="31">
        <f t="shared" si="2"/>
        <v>0</v>
      </c>
      <c r="D36" s="32" t="s">
        <v>7</v>
      </c>
      <c r="E36" s="24"/>
      <c r="F36" s="32" t="s">
        <v>8</v>
      </c>
      <c r="H36" s="33">
        <f t="shared" si="1"/>
        <v>0</v>
      </c>
    </row>
    <row r="37" spans="1:8" ht="11.1" customHeight="1" x14ac:dyDescent="0.25">
      <c r="A37" s="68" t="s">
        <v>52</v>
      </c>
      <c r="B37" s="67">
        <f>Assumptions!$D$123</f>
        <v>2</v>
      </c>
      <c r="C37" s="31">
        <f t="shared" si="2"/>
        <v>0</v>
      </c>
      <c r="D37" s="32" t="s">
        <v>25</v>
      </c>
      <c r="E37" s="24"/>
      <c r="F37" s="32" t="s">
        <v>8</v>
      </c>
      <c r="G37" s="30"/>
      <c r="H37" s="33">
        <f t="shared" si="1"/>
        <v>0</v>
      </c>
    </row>
    <row r="38" spans="1:8" ht="11.1" customHeight="1" x14ac:dyDescent="0.25">
      <c r="A38" s="68" t="str">
        <f>B21</f>
        <v>Blank</v>
      </c>
      <c r="B38" s="67">
        <f>Assumptions!$D$124</f>
        <v>2</v>
      </c>
      <c r="C38" s="31">
        <f t="shared" si="2"/>
        <v>0</v>
      </c>
      <c r="D38" s="32" t="s">
        <v>25</v>
      </c>
      <c r="E38" s="24"/>
      <c r="F38" s="32" t="s">
        <v>8</v>
      </c>
      <c r="G38" s="30"/>
      <c r="H38" s="33">
        <f t="shared" si="1"/>
        <v>0</v>
      </c>
    </row>
    <row r="39" spans="1:8" ht="11.1" customHeight="1" x14ac:dyDescent="0.25">
      <c r="A39" s="68" t="str">
        <f>B22</f>
        <v>Blank</v>
      </c>
      <c r="B39" s="67">
        <f>Assumptions!$D$125</f>
        <v>2</v>
      </c>
      <c r="C39" s="31">
        <f t="shared" si="2"/>
        <v>0</v>
      </c>
      <c r="D39" s="32" t="s">
        <v>25</v>
      </c>
      <c r="E39" s="24"/>
      <c r="F39" s="32" t="s">
        <v>8</v>
      </c>
      <c r="G39" s="30"/>
      <c r="H39" s="33">
        <f t="shared" si="1"/>
        <v>0</v>
      </c>
    </row>
    <row r="40" spans="1:8" ht="11.1" customHeight="1" x14ac:dyDescent="0.25">
      <c r="A40" s="68" t="str">
        <f>B23</f>
        <v>Blank</v>
      </c>
      <c r="B40" s="67">
        <f>Assumptions!$D$126</f>
        <v>0</v>
      </c>
      <c r="C40" s="31">
        <f t="shared" si="2"/>
        <v>0</v>
      </c>
      <c r="D40" s="32" t="s">
        <v>25</v>
      </c>
      <c r="E40" s="24"/>
      <c r="F40" s="32" t="s">
        <v>8</v>
      </c>
      <c r="G40" s="30"/>
      <c r="H40" s="33">
        <f t="shared" si="1"/>
        <v>0</v>
      </c>
    </row>
    <row r="41" spans="1:8" ht="11.1" customHeight="1" x14ac:dyDescent="0.25">
      <c r="A41" s="61" t="s">
        <v>29</v>
      </c>
      <c r="B41" s="34"/>
      <c r="C41" s="69"/>
      <c r="D41" s="34"/>
      <c r="E41" s="28" t="s">
        <v>126</v>
      </c>
      <c r="F41" s="34"/>
      <c r="G41" s="39">
        <f>IF(SUM(H29:H40)&lt;250000,1%,IF(SUM(H29:H40)&lt;500000,3%,IF(SUM(H29:H40)&gt;500000,4%)))</f>
        <v>0.01</v>
      </c>
      <c r="H41" s="70">
        <f>SUM(H29:H40)*G41</f>
        <v>1335</v>
      </c>
    </row>
    <row r="42" spans="1:8" ht="11.1" customHeight="1" x14ac:dyDescent="0.25">
      <c r="A42" s="65"/>
      <c r="B42" s="66" t="s">
        <v>30</v>
      </c>
      <c r="C42" s="63"/>
      <c r="D42" s="32"/>
      <c r="E42" s="30"/>
      <c r="F42" s="32"/>
      <c r="G42" s="30"/>
      <c r="H42" s="64"/>
    </row>
    <row r="43" spans="1:8" ht="11.1" customHeight="1" x14ac:dyDescent="0.25">
      <c r="A43" s="57" t="s">
        <v>5</v>
      </c>
      <c r="B43" s="71">
        <f>Assumptions!$E$115</f>
        <v>1</v>
      </c>
      <c r="C43" s="31">
        <f>C12*B43</f>
        <v>0</v>
      </c>
      <c r="D43" s="32" t="s">
        <v>7</v>
      </c>
      <c r="E43" s="24">
        <f>Assumptions!$F$115</f>
        <v>782</v>
      </c>
      <c r="F43" s="32" t="s">
        <v>8</v>
      </c>
      <c r="G43" s="30"/>
      <c r="H43" s="33">
        <f>C43*E43</f>
        <v>0</v>
      </c>
    </row>
    <row r="44" spans="1:8" ht="11.1" customHeight="1" x14ac:dyDescent="0.25">
      <c r="A44" s="57" t="s">
        <v>9</v>
      </c>
      <c r="B44" s="71">
        <f>Assumptions!$E$116</f>
        <v>1.2</v>
      </c>
      <c r="C44" s="31">
        <f t="shared" ref="C44:C53" si="3">C13*B44</f>
        <v>0</v>
      </c>
      <c r="D44" s="32" t="s">
        <v>7</v>
      </c>
      <c r="E44" s="24">
        <f>Assumptions!$F$116</f>
        <v>1624</v>
      </c>
      <c r="F44" s="32" t="s">
        <v>8</v>
      </c>
      <c r="G44" s="30"/>
      <c r="H44" s="33">
        <f t="shared" ref="H44:H54" si="4">C44*E44</f>
        <v>0</v>
      </c>
    </row>
    <row r="45" spans="1:8" ht="11.1" customHeight="1" x14ac:dyDescent="0.25">
      <c r="A45" s="57" t="s">
        <v>11</v>
      </c>
      <c r="B45" s="71">
        <f>Assumptions!$E$117</f>
        <v>1</v>
      </c>
      <c r="C45" s="31">
        <f t="shared" si="3"/>
        <v>0</v>
      </c>
      <c r="D45" s="32" t="s">
        <v>7</v>
      </c>
      <c r="E45" s="24">
        <f>Assumptions!$F$117</f>
        <v>1169</v>
      </c>
      <c r="F45" s="32" t="s">
        <v>8</v>
      </c>
      <c r="G45" s="30"/>
      <c r="H45" s="33">
        <f t="shared" si="4"/>
        <v>0</v>
      </c>
    </row>
    <row r="46" spans="1:8" ht="11.1" customHeight="1" x14ac:dyDescent="0.25">
      <c r="A46" s="57" t="s">
        <v>13</v>
      </c>
      <c r="B46" s="71">
        <f>Assumptions!$E$118</f>
        <v>1</v>
      </c>
      <c r="C46" s="31">
        <f t="shared" si="3"/>
        <v>0</v>
      </c>
      <c r="D46" s="32" t="s">
        <v>7</v>
      </c>
      <c r="E46" s="24">
        <f>Assumptions!$F$118</f>
        <v>1028</v>
      </c>
      <c r="F46" s="32" t="s">
        <v>8</v>
      </c>
      <c r="G46" s="30"/>
      <c r="H46" s="33">
        <f t="shared" si="4"/>
        <v>0</v>
      </c>
    </row>
    <row r="47" spans="1:8" ht="11.1" customHeight="1" x14ac:dyDescent="0.25">
      <c r="A47" s="57" t="s">
        <v>15</v>
      </c>
      <c r="B47" s="71">
        <f>Assumptions!$E$119</f>
        <v>1.2</v>
      </c>
      <c r="C47" s="31">
        <f t="shared" si="3"/>
        <v>4800</v>
      </c>
      <c r="D47" s="32" t="s">
        <v>7</v>
      </c>
      <c r="E47" s="24">
        <f>Assumptions!$F$119</f>
        <v>1415</v>
      </c>
      <c r="F47" s="32" t="s">
        <v>8</v>
      </c>
      <c r="G47" s="30"/>
      <c r="H47" s="33">
        <f t="shared" si="4"/>
        <v>6792000</v>
      </c>
    </row>
    <row r="48" spans="1:8" ht="11.1" customHeight="1" x14ac:dyDescent="0.25">
      <c r="A48" s="59" t="s">
        <v>17</v>
      </c>
      <c r="B48" s="71">
        <f>Assumptions!$E$120</f>
        <v>1.2</v>
      </c>
      <c r="C48" s="31">
        <f t="shared" si="3"/>
        <v>0</v>
      </c>
      <c r="D48" s="32" t="s">
        <v>7</v>
      </c>
      <c r="E48" s="24">
        <f>Assumptions!$F$120</f>
        <v>1597</v>
      </c>
      <c r="F48" s="32" t="s">
        <v>8</v>
      </c>
      <c r="G48" s="30"/>
      <c r="H48" s="33">
        <f t="shared" si="4"/>
        <v>0</v>
      </c>
    </row>
    <row r="49" spans="1:8" ht="11.1" customHeight="1" x14ac:dyDescent="0.25">
      <c r="A49" s="59" t="s">
        <v>19</v>
      </c>
      <c r="B49" s="71">
        <f>Assumptions!$E$121</f>
        <v>1</v>
      </c>
      <c r="C49" s="31">
        <f t="shared" si="3"/>
        <v>0</v>
      </c>
      <c r="D49" s="32" t="s">
        <v>7</v>
      </c>
      <c r="E49" s="24">
        <f>Assumptions!$F$121</f>
        <v>2758</v>
      </c>
      <c r="F49" s="32" t="s">
        <v>8</v>
      </c>
      <c r="G49" s="30"/>
      <c r="H49" s="33">
        <f t="shared" si="4"/>
        <v>0</v>
      </c>
    </row>
    <row r="50" spans="1:8" ht="11.1" customHeight="1" x14ac:dyDescent="0.25">
      <c r="A50" s="57" t="s">
        <v>21</v>
      </c>
      <c r="B50" s="71">
        <f>Assumptions!$E$122</f>
        <v>1</v>
      </c>
      <c r="C50" s="31">
        <f t="shared" si="3"/>
        <v>0</v>
      </c>
      <c r="D50" s="32" t="s">
        <v>7</v>
      </c>
      <c r="E50" s="24">
        <f>Assumptions!$F$122</f>
        <v>1110</v>
      </c>
      <c r="F50" s="32" t="s">
        <v>8</v>
      </c>
      <c r="H50" s="33">
        <f t="shared" si="4"/>
        <v>0</v>
      </c>
    </row>
    <row r="51" spans="1:8" ht="11.1" customHeight="1" x14ac:dyDescent="0.25">
      <c r="A51" s="59" t="s">
        <v>52</v>
      </c>
      <c r="B51" s="71">
        <f>Assumptions!$E$123</f>
        <v>1</v>
      </c>
      <c r="C51" s="31">
        <f t="shared" si="3"/>
        <v>0</v>
      </c>
      <c r="D51" s="32" t="s">
        <v>25</v>
      </c>
      <c r="E51" s="24">
        <f>Assumptions!$F$123</f>
        <v>830</v>
      </c>
      <c r="F51" s="32" t="s">
        <v>8</v>
      </c>
      <c r="G51" s="30"/>
      <c r="H51" s="33">
        <f t="shared" si="4"/>
        <v>0</v>
      </c>
    </row>
    <row r="52" spans="1:8" ht="11.1" customHeight="1" x14ac:dyDescent="0.25">
      <c r="A52" s="59" t="str">
        <f>B21</f>
        <v>Blank</v>
      </c>
      <c r="B52" s="71">
        <f>Assumptions!$E$124</f>
        <v>1</v>
      </c>
      <c r="C52" s="31">
        <f t="shared" si="3"/>
        <v>0</v>
      </c>
      <c r="D52" s="32" t="s">
        <v>25</v>
      </c>
      <c r="E52" s="24"/>
      <c r="F52" s="32" t="s">
        <v>8</v>
      </c>
      <c r="G52" s="30"/>
      <c r="H52" s="33">
        <f t="shared" si="4"/>
        <v>0</v>
      </c>
    </row>
    <row r="53" spans="1:8" ht="11.1" customHeight="1" x14ac:dyDescent="0.25">
      <c r="A53" s="59" t="str">
        <f>B22</f>
        <v>Blank</v>
      </c>
      <c r="B53" s="71">
        <f>Assumptions!$E$125</f>
        <v>1</v>
      </c>
      <c r="C53" s="31">
        <f t="shared" si="3"/>
        <v>0</v>
      </c>
      <c r="D53" s="32" t="s">
        <v>25</v>
      </c>
      <c r="E53" s="24"/>
      <c r="F53" s="32" t="s">
        <v>8</v>
      </c>
      <c r="G53" s="30"/>
      <c r="H53" s="33">
        <f t="shared" si="4"/>
        <v>0</v>
      </c>
    </row>
    <row r="54" spans="1:8" ht="11.1" customHeight="1" x14ac:dyDescent="0.25">
      <c r="A54" s="59" t="str">
        <f>B23</f>
        <v>Blank</v>
      </c>
      <c r="B54" s="71">
        <f>Assumptions!$E$126</f>
        <v>0</v>
      </c>
      <c r="C54" s="31">
        <f>C23*B54</f>
        <v>0</v>
      </c>
      <c r="D54" s="32" t="s">
        <v>25</v>
      </c>
      <c r="E54" s="24"/>
      <c r="F54" s="32" t="s">
        <v>8</v>
      </c>
      <c r="G54" s="30"/>
      <c r="H54" s="33">
        <f t="shared" si="4"/>
        <v>0</v>
      </c>
    </row>
    <row r="55" spans="1:8" ht="11.1" customHeight="1" x14ac:dyDescent="0.25">
      <c r="A55" s="72"/>
      <c r="B55" s="72"/>
      <c r="C55" s="72"/>
      <c r="D55" s="34"/>
      <c r="E55" s="72"/>
      <c r="F55" s="72"/>
      <c r="G55" s="72"/>
      <c r="H55" s="72"/>
    </row>
    <row r="56" spans="1:8" ht="11.1" customHeight="1" x14ac:dyDescent="0.25">
      <c r="A56" s="59" t="s">
        <v>31</v>
      </c>
      <c r="B56" s="10"/>
      <c r="E56" s="73">
        <f>Assumptions!$E$147</f>
        <v>0</v>
      </c>
      <c r="F56" s="32" t="s">
        <v>32</v>
      </c>
      <c r="H56" s="33">
        <f>SUM(C43:C54)*E56</f>
        <v>0</v>
      </c>
    </row>
    <row r="57" spans="1:8" ht="11.1" customHeight="1" x14ac:dyDescent="0.25">
      <c r="A57" s="59" t="s">
        <v>33</v>
      </c>
      <c r="B57" s="23"/>
      <c r="C57" s="30"/>
      <c r="D57" s="30"/>
      <c r="E57" s="85">
        <f>Assumptions!$E$148</f>
        <v>0.08</v>
      </c>
      <c r="F57" s="32" t="s">
        <v>34</v>
      </c>
      <c r="G57" s="30"/>
      <c r="H57" s="33">
        <f>SUM(H43:H54)*E57</f>
        <v>543360</v>
      </c>
    </row>
    <row r="58" spans="1:8" ht="11.1" customHeight="1" x14ac:dyDescent="0.25">
      <c r="A58" s="59" t="s">
        <v>35</v>
      </c>
      <c r="B58" s="23"/>
      <c r="C58" s="30"/>
      <c r="D58" s="30"/>
      <c r="E58" s="85">
        <f>Assumptions!$E$149</f>
        <v>5.0000000000000001E-3</v>
      </c>
      <c r="F58" s="32" t="s">
        <v>36</v>
      </c>
      <c r="G58" s="30"/>
      <c r="H58" s="33">
        <f>H25*E58</f>
        <v>25820</v>
      </c>
    </row>
    <row r="59" spans="1:8" ht="11.1" customHeight="1" x14ac:dyDescent="0.25">
      <c r="A59" s="59" t="s">
        <v>37</v>
      </c>
      <c r="B59" s="23"/>
      <c r="C59" s="30"/>
      <c r="D59" s="30"/>
      <c r="E59" s="85">
        <f>Assumptions!$E$150</f>
        <v>6.0000000000000001E-3</v>
      </c>
      <c r="F59" s="32" t="s">
        <v>34</v>
      </c>
      <c r="G59" s="30"/>
      <c r="H59" s="33">
        <f>SUM(H43:H54)*E59</f>
        <v>40752</v>
      </c>
    </row>
    <row r="60" spans="1:8" ht="11.1" customHeight="1" x14ac:dyDescent="0.25">
      <c r="A60" s="59" t="s">
        <v>38</v>
      </c>
      <c r="B60" s="23"/>
      <c r="C60" s="30"/>
      <c r="D60" s="30"/>
      <c r="E60" s="85">
        <f>Assumptions!$E$151</f>
        <v>0.01</v>
      </c>
      <c r="F60" s="32" t="s">
        <v>36</v>
      </c>
      <c r="G60" s="30"/>
      <c r="H60" s="33">
        <f>SUM(H12:H17)*E60+H19*E60</f>
        <v>51640</v>
      </c>
    </row>
    <row r="61" spans="1:8" ht="11.1" customHeight="1" x14ac:dyDescent="0.25">
      <c r="A61" s="59" t="s">
        <v>39</v>
      </c>
      <c r="B61" s="23"/>
      <c r="C61" s="41"/>
      <c r="D61" s="30"/>
      <c r="E61" s="85">
        <f>Assumptions!$E$152</f>
        <v>0.05</v>
      </c>
      <c r="F61" s="32" t="s">
        <v>34</v>
      </c>
      <c r="G61" s="30"/>
      <c r="H61" s="33">
        <f>SUM(H43:H54)*E61</f>
        <v>339600</v>
      </c>
    </row>
    <row r="62" spans="1:8" ht="11.1" customHeight="1" x14ac:dyDescent="0.25">
      <c r="A62" s="59" t="s">
        <v>40</v>
      </c>
      <c r="B62" s="10"/>
      <c r="E62" s="40">
        <f>Assumptions!$E$153</f>
        <v>10</v>
      </c>
      <c r="F62" s="32" t="s">
        <v>133</v>
      </c>
      <c r="H62" s="36">
        <f>C16*E62</f>
        <v>40000</v>
      </c>
    </row>
    <row r="63" spans="1:8" ht="11.1" customHeight="1" x14ac:dyDescent="0.25">
      <c r="A63" s="59" t="s">
        <v>42</v>
      </c>
      <c r="B63" s="23"/>
      <c r="C63" s="39">
        <f>Assumptions!$C$154</f>
        <v>0.05</v>
      </c>
      <c r="D63" s="31">
        <f>Assumptions!$D$154</f>
        <v>12</v>
      </c>
      <c r="E63" s="74" t="s">
        <v>43</v>
      </c>
      <c r="F63" s="24">
        <f>Assumptions!$G$154</f>
        <v>3</v>
      </c>
      <c r="G63" s="74" t="s">
        <v>88</v>
      </c>
      <c r="H63" s="33">
        <f>(((SUM(H29:H41)*POWER((1+C63/12),((D63+F63)/12)*12))-SUM(H29:H41))   +     ((((SUM(H43:H62)*POWER((1+C63/12),((D63+F63)/12)*12))-SUM(H43:H62))*0.5)))</f>
        <v>260734.24514678845</v>
      </c>
    </row>
    <row r="64" spans="1:8" ht="11.1" customHeight="1" x14ac:dyDescent="0.25">
      <c r="A64" s="59" t="s">
        <v>44</v>
      </c>
      <c r="B64" s="23"/>
      <c r="C64" s="39">
        <f>Assumptions!$C$155</f>
        <v>0.01</v>
      </c>
      <c r="D64" s="32" t="s">
        <v>45</v>
      </c>
      <c r="E64" s="30"/>
      <c r="F64" s="30"/>
      <c r="G64" s="30"/>
      <c r="H64" s="33">
        <f>SUM(H29:H62)*C64</f>
        <v>79680.070000000007</v>
      </c>
    </row>
    <row r="65" spans="1:8" ht="11.1" customHeight="1" x14ac:dyDescent="0.25">
      <c r="A65" s="59" t="s">
        <v>46</v>
      </c>
      <c r="B65" s="23"/>
      <c r="C65" s="30"/>
      <c r="D65" s="39">
        <f>Assumptions!$D$156</f>
        <v>0.17499999999999999</v>
      </c>
      <c r="E65" s="32" t="s">
        <v>47</v>
      </c>
      <c r="F65" s="30"/>
      <c r="G65" s="30"/>
      <c r="H65" s="33">
        <f>H25*D65</f>
        <v>903700</v>
      </c>
    </row>
    <row r="66" spans="1:8" ht="11.1" customHeight="1" x14ac:dyDescent="0.25">
      <c r="A66" s="61" t="s">
        <v>48</v>
      </c>
      <c r="B66" s="28"/>
      <c r="C66" s="28"/>
      <c r="D66" s="28"/>
      <c r="E66" s="28"/>
      <c r="F66" s="28"/>
      <c r="G66" s="28"/>
      <c r="H66" s="38">
        <f>SUM(H29:H65)</f>
        <v>9212121.315146789</v>
      </c>
    </row>
    <row r="67" spans="1:8" ht="11.1" customHeight="1" x14ac:dyDescent="0.25">
      <c r="A67" s="75"/>
      <c r="B67" s="30"/>
      <c r="C67" s="30"/>
      <c r="D67" s="30"/>
      <c r="E67" s="30"/>
      <c r="F67" s="30"/>
      <c r="G67" s="30"/>
      <c r="H67" s="76"/>
    </row>
    <row r="68" spans="1:8" ht="11.1" customHeight="1" x14ac:dyDescent="0.25">
      <c r="A68" s="77" t="s">
        <v>49</v>
      </c>
      <c r="B68" s="42"/>
      <c r="C68" s="42"/>
      <c r="D68" s="42"/>
      <c r="E68" s="42"/>
      <c r="F68" s="42"/>
      <c r="G68" s="42"/>
      <c r="H68" s="43">
        <f>H25-H66</f>
        <v>-4048121.315146789</v>
      </c>
    </row>
    <row r="69" spans="1:8" ht="11.1" customHeight="1" x14ac:dyDescent="0.25">
      <c r="A69" s="77" t="s">
        <v>50</v>
      </c>
      <c r="B69" s="42"/>
      <c r="C69" s="42"/>
      <c r="D69" s="42"/>
      <c r="E69" s="42"/>
      <c r="F69" s="42"/>
      <c r="G69" s="42"/>
      <c r="H69" s="78">
        <f>H68/E9</f>
        <v>-843.35860732224774</v>
      </c>
    </row>
    <row r="70" spans="1:8" ht="11.1" customHeight="1" x14ac:dyDescent="0.25"/>
    <row r="71" spans="1:8" ht="11.1" customHeight="1" x14ac:dyDescent="0.3">
      <c r="A71" s="274"/>
      <c r="B71" s="274"/>
      <c r="C71" s="20"/>
      <c r="D71" s="21"/>
      <c r="E71" s="20"/>
      <c r="F71" s="20"/>
      <c r="G71" s="20"/>
      <c r="H71" s="20"/>
    </row>
    <row r="72" spans="1:8" ht="11.1" customHeight="1" x14ac:dyDescent="0.25">
      <c r="A72" s="274"/>
      <c r="B72" s="274"/>
      <c r="C72" s="11"/>
      <c r="D72" s="276" t="s">
        <v>114</v>
      </c>
      <c r="E72" s="276"/>
      <c r="F72" s="276"/>
      <c r="G72" s="276"/>
      <c r="H72" s="276"/>
    </row>
    <row r="73" spans="1:8" ht="11.1" customHeight="1" x14ac:dyDescent="0.25">
      <c r="A73" s="274"/>
      <c r="B73" s="274"/>
      <c r="C73" s="11"/>
      <c r="D73" s="276"/>
      <c r="E73" s="276"/>
      <c r="F73" s="276"/>
      <c r="G73" s="276"/>
      <c r="H73" s="276"/>
    </row>
    <row r="74" spans="1:8" ht="11.1" customHeight="1" x14ac:dyDescent="0.25">
      <c r="A74" s="274"/>
      <c r="B74" s="274"/>
      <c r="C74" s="11"/>
      <c r="D74" s="276"/>
      <c r="E74" s="276"/>
      <c r="F74" s="276"/>
      <c r="G74" s="276"/>
      <c r="H74" s="276"/>
    </row>
    <row r="75" spans="1:8" ht="11.1" customHeight="1" x14ac:dyDescent="0.25">
      <c r="A75" s="274"/>
      <c r="B75" s="274"/>
      <c r="C75" s="11"/>
      <c r="D75" s="11"/>
      <c r="E75" s="11"/>
      <c r="F75" s="11"/>
      <c r="G75" s="11"/>
      <c r="H75" s="11"/>
    </row>
    <row r="76" spans="1:8" ht="11.1" customHeight="1" x14ac:dyDescent="0.25">
      <c r="A76" s="22" t="s">
        <v>100</v>
      </c>
      <c r="B76" s="22"/>
      <c r="C76" s="23"/>
      <c r="D76" s="23"/>
      <c r="E76" s="79" t="str">
        <f>Assumptions!$G$119</f>
        <v>Care Facility</v>
      </c>
      <c r="F76" s="49"/>
      <c r="G76" s="80"/>
      <c r="H76" s="50"/>
    </row>
    <row r="77" spans="1:8" ht="11.1" customHeight="1" x14ac:dyDescent="0.25">
      <c r="A77" s="22" t="s">
        <v>0</v>
      </c>
      <c r="B77" s="23"/>
      <c r="C77" s="23"/>
      <c r="D77" s="23"/>
      <c r="E77" s="79" t="s">
        <v>135</v>
      </c>
      <c r="F77" s="49"/>
      <c r="G77" s="49"/>
      <c r="H77" s="51"/>
    </row>
    <row r="78" spans="1:8" ht="11.1" customHeight="1" x14ac:dyDescent="0.25">
      <c r="A78" s="22" t="s">
        <v>1</v>
      </c>
      <c r="B78" s="22"/>
      <c r="C78" s="23"/>
      <c r="D78" s="23"/>
      <c r="E78" s="81" t="str">
        <f>Assumptions!$A$160</f>
        <v>Area Wide</v>
      </c>
      <c r="F78" s="82"/>
      <c r="G78" s="83"/>
      <c r="H78" s="84"/>
    </row>
    <row r="79" spans="1:8" ht="11.1" customHeight="1" x14ac:dyDescent="0.25">
      <c r="A79" s="22" t="s">
        <v>2</v>
      </c>
      <c r="B79" s="22"/>
      <c r="C79" s="10"/>
      <c r="D79" s="23"/>
      <c r="E79" s="55">
        <f>SUM(C113:C124)</f>
        <v>4800</v>
      </c>
      <c r="F79" s="23" t="s">
        <v>3</v>
      </c>
      <c r="G79" s="25"/>
      <c r="H79" s="25"/>
    </row>
    <row r="80" spans="1:8" ht="11.1" customHeight="1" x14ac:dyDescent="0.25">
      <c r="A80" s="22"/>
      <c r="B80" s="23"/>
      <c r="C80" s="23"/>
      <c r="D80" s="56"/>
      <c r="E80" s="23"/>
      <c r="F80" s="25"/>
      <c r="G80" s="25"/>
      <c r="H80" s="25"/>
    </row>
    <row r="81" spans="1:8" ht="11.1" customHeight="1" x14ac:dyDescent="0.25">
      <c r="A81" s="27" t="s">
        <v>4</v>
      </c>
      <c r="B81" s="28"/>
      <c r="C81" s="28"/>
      <c r="D81" s="28"/>
      <c r="E81" s="28"/>
      <c r="F81" s="28"/>
      <c r="G81" s="28"/>
      <c r="H81" s="29"/>
    </row>
    <row r="82" spans="1:8" ht="11.1" customHeight="1" x14ac:dyDescent="0.25">
      <c r="A82" s="57" t="s">
        <v>5</v>
      </c>
      <c r="B82" s="58" t="s">
        <v>6</v>
      </c>
      <c r="C82" s="31"/>
      <c r="D82" s="32" t="s">
        <v>7</v>
      </c>
      <c r="E82" s="24">
        <f>Assumptions!$C$132</f>
        <v>700</v>
      </c>
      <c r="F82" s="32" t="s">
        <v>8</v>
      </c>
      <c r="G82" s="30"/>
      <c r="H82" s="33">
        <f t="shared" ref="H82:H93" si="5">C82*E82</f>
        <v>0</v>
      </c>
    </row>
    <row r="83" spans="1:8" ht="11.1" customHeight="1" x14ac:dyDescent="0.25">
      <c r="A83" s="57" t="s">
        <v>9</v>
      </c>
      <c r="B83" s="58" t="s">
        <v>10</v>
      </c>
      <c r="C83" s="31"/>
      <c r="D83" s="32" t="s">
        <v>7</v>
      </c>
      <c r="E83" s="24">
        <f>Assumptions!$C$133</f>
        <v>1400</v>
      </c>
      <c r="F83" s="32" t="s">
        <v>8</v>
      </c>
      <c r="G83" s="30"/>
      <c r="H83" s="33">
        <f t="shared" si="5"/>
        <v>0</v>
      </c>
    </row>
    <row r="84" spans="1:8" ht="11.1" customHeight="1" x14ac:dyDescent="0.25">
      <c r="A84" s="57" t="s">
        <v>11</v>
      </c>
      <c r="B84" s="58" t="s">
        <v>12</v>
      </c>
      <c r="C84" s="31"/>
      <c r="D84" s="32" t="s">
        <v>7</v>
      </c>
      <c r="E84" s="24">
        <f>Assumptions!$C$134</f>
        <v>2750</v>
      </c>
      <c r="F84" s="32" t="s">
        <v>8</v>
      </c>
      <c r="G84" s="30"/>
      <c r="H84" s="33">
        <f t="shared" si="5"/>
        <v>0</v>
      </c>
    </row>
    <row r="85" spans="1:8" ht="11.1" customHeight="1" x14ac:dyDescent="0.25">
      <c r="A85" s="57" t="s">
        <v>13</v>
      </c>
      <c r="B85" s="58" t="s">
        <v>14</v>
      </c>
      <c r="C85" s="31"/>
      <c r="D85" s="32" t="s">
        <v>7</v>
      </c>
      <c r="E85" s="24">
        <f>Assumptions!$C$135</f>
        <v>1800</v>
      </c>
      <c r="F85" s="32" t="s">
        <v>8</v>
      </c>
      <c r="G85" s="30"/>
      <c r="H85" s="33">
        <f t="shared" si="5"/>
        <v>0</v>
      </c>
    </row>
    <row r="86" spans="1:8" ht="11.1" customHeight="1" x14ac:dyDescent="0.25">
      <c r="A86" s="57" t="s">
        <v>15</v>
      </c>
      <c r="B86" s="58" t="s">
        <v>16</v>
      </c>
      <c r="C86" s="24">
        <f>Assumptions!$C$119</f>
        <v>4000</v>
      </c>
      <c r="D86" s="32" t="s">
        <v>7</v>
      </c>
      <c r="E86" s="24">
        <f>Assumptions!$C$136</f>
        <v>1291</v>
      </c>
      <c r="F86" s="32" t="s">
        <v>8</v>
      </c>
      <c r="G86" s="30"/>
      <c r="H86" s="33">
        <f t="shared" si="5"/>
        <v>5164000</v>
      </c>
    </row>
    <row r="87" spans="1:8" ht="11.1" customHeight="1" x14ac:dyDescent="0.25">
      <c r="A87" s="59" t="s">
        <v>17</v>
      </c>
      <c r="B87" s="58" t="s">
        <v>18</v>
      </c>
      <c r="C87" s="24"/>
      <c r="D87" s="32" t="s">
        <v>7</v>
      </c>
      <c r="E87" s="24">
        <f>Assumptions!$C$137</f>
        <v>2500</v>
      </c>
      <c r="F87" s="32" t="s">
        <v>8</v>
      </c>
      <c r="G87" s="30"/>
      <c r="H87" s="33">
        <f t="shared" si="5"/>
        <v>0</v>
      </c>
    </row>
    <row r="88" spans="1:8" ht="11.1" customHeight="1" x14ac:dyDescent="0.25">
      <c r="A88" s="59" t="s">
        <v>19</v>
      </c>
      <c r="B88" s="58" t="s">
        <v>20</v>
      </c>
      <c r="C88" s="24"/>
      <c r="D88" s="32" t="s">
        <v>7</v>
      </c>
      <c r="E88" s="24">
        <f>Assumptions!$C$138</f>
        <v>1077</v>
      </c>
      <c r="F88" s="32" t="s">
        <v>8</v>
      </c>
      <c r="G88" s="30"/>
      <c r="H88" s="33">
        <f t="shared" si="5"/>
        <v>0</v>
      </c>
    </row>
    <row r="89" spans="1:8" ht="11.1" customHeight="1" x14ac:dyDescent="0.25">
      <c r="A89" s="57" t="s">
        <v>21</v>
      </c>
      <c r="B89" s="58" t="s">
        <v>22</v>
      </c>
      <c r="C89" s="40"/>
      <c r="D89" s="32" t="s">
        <v>7</v>
      </c>
      <c r="E89" s="24">
        <f>Assumptions!$C$139</f>
        <v>1350</v>
      </c>
      <c r="F89" s="32" t="s">
        <v>8</v>
      </c>
      <c r="H89" s="33">
        <f t="shared" si="5"/>
        <v>0</v>
      </c>
    </row>
    <row r="90" spans="1:8" ht="11.1" customHeight="1" x14ac:dyDescent="0.25">
      <c r="A90" s="57" t="s">
        <v>52</v>
      </c>
      <c r="B90" s="58"/>
      <c r="C90" s="31"/>
      <c r="D90" s="32" t="s">
        <v>25</v>
      </c>
      <c r="E90" s="24">
        <f>Assumptions!$C$140</f>
        <v>400</v>
      </c>
      <c r="F90" s="32" t="s">
        <v>8</v>
      </c>
      <c r="G90" s="30"/>
      <c r="H90" s="33">
        <f t="shared" si="5"/>
        <v>0</v>
      </c>
    </row>
    <row r="91" spans="1:8" ht="11.1" customHeight="1" x14ac:dyDescent="0.25">
      <c r="A91" s="57" t="s">
        <v>23</v>
      </c>
      <c r="B91" s="86" t="s">
        <v>24</v>
      </c>
      <c r="C91" s="31"/>
      <c r="D91" s="32" t="s">
        <v>25</v>
      </c>
      <c r="E91" s="24">
        <f>Assumptions!$C$141</f>
        <v>1500</v>
      </c>
      <c r="F91" s="32" t="s">
        <v>8</v>
      </c>
      <c r="G91" s="30"/>
      <c r="H91" s="33">
        <f t="shared" si="5"/>
        <v>0</v>
      </c>
    </row>
    <row r="92" spans="1:8" ht="11.1" customHeight="1" x14ac:dyDescent="0.25">
      <c r="A92" s="57" t="s">
        <v>23</v>
      </c>
      <c r="B92" s="86" t="s">
        <v>24</v>
      </c>
      <c r="C92" s="31"/>
      <c r="D92" s="32" t="s">
        <v>25</v>
      </c>
      <c r="E92" s="24">
        <f>Assumptions!$C$142</f>
        <v>700</v>
      </c>
      <c r="F92" s="32" t="s">
        <v>8</v>
      </c>
      <c r="G92" s="30"/>
      <c r="H92" s="33">
        <f t="shared" si="5"/>
        <v>0</v>
      </c>
    </row>
    <row r="93" spans="1:8" ht="11.1" customHeight="1" x14ac:dyDescent="0.25">
      <c r="A93" s="57" t="s">
        <v>23</v>
      </c>
      <c r="B93" s="86" t="s">
        <v>24</v>
      </c>
      <c r="C93" s="31"/>
      <c r="D93" s="32" t="s">
        <v>25</v>
      </c>
      <c r="E93" s="24">
        <f>Assumptions!$C$143</f>
        <v>0</v>
      </c>
      <c r="F93" s="32" t="s">
        <v>8</v>
      </c>
      <c r="G93" s="30"/>
      <c r="H93" s="33">
        <f t="shared" si="5"/>
        <v>0</v>
      </c>
    </row>
    <row r="94" spans="1:8" ht="11.1" customHeight="1" x14ac:dyDescent="0.25">
      <c r="A94" s="60"/>
      <c r="B94" s="34"/>
      <c r="C94" s="28"/>
      <c r="D94" s="28"/>
      <c r="E94" s="28"/>
      <c r="F94" s="28"/>
      <c r="G94" s="28"/>
      <c r="H94" s="35"/>
    </row>
    <row r="95" spans="1:8" ht="11.1" customHeight="1" x14ac:dyDescent="0.25">
      <c r="A95" s="61" t="s">
        <v>4</v>
      </c>
      <c r="B95" s="28"/>
      <c r="C95" s="28"/>
      <c r="D95" s="28"/>
      <c r="E95" s="28"/>
      <c r="F95" s="28"/>
      <c r="G95" s="28"/>
      <c r="H95" s="38">
        <f>SUM(H82:H94)</f>
        <v>5164000</v>
      </c>
    </row>
    <row r="96" spans="1:8" ht="11.1" customHeight="1" x14ac:dyDescent="0.25">
      <c r="A96" s="62"/>
      <c r="B96" s="32"/>
      <c r="C96" s="63"/>
      <c r="D96" s="32"/>
      <c r="E96" s="30"/>
      <c r="F96" s="32"/>
      <c r="G96" s="30"/>
      <c r="H96" s="64"/>
    </row>
    <row r="97" spans="1:8" ht="11.1" customHeight="1" x14ac:dyDescent="0.25">
      <c r="A97" s="61" t="s">
        <v>26</v>
      </c>
      <c r="B97" s="28"/>
      <c r="C97" s="28"/>
      <c r="D97" s="28"/>
      <c r="E97" s="28"/>
      <c r="F97" s="28"/>
      <c r="G97" s="28"/>
      <c r="H97" s="37"/>
    </row>
    <row r="98" spans="1:8" ht="11.1" customHeight="1" x14ac:dyDescent="0.25">
      <c r="A98" s="65" t="s">
        <v>27</v>
      </c>
      <c r="B98" s="66" t="s">
        <v>28</v>
      </c>
      <c r="C98" s="63"/>
      <c r="D98" s="32"/>
      <c r="E98" s="30"/>
      <c r="F98" s="32"/>
      <c r="G98" s="30"/>
      <c r="H98" s="64"/>
    </row>
    <row r="99" spans="1:8" ht="11.1" customHeight="1" x14ac:dyDescent="0.25">
      <c r="A99" s="57" t="s">
        <v>5</v>
      </c>
      <c r="B99" s="67">
        <f>Assumptions!$D$115</f>
        <v>2</v>
      </c>
      <c r="C99" s="31">
        <f>C82*B99</f>
        <v>0</v>
      </c>
      <c r="D99" s="32" t="s">
        <v>7</v>
      </c>
      <c r="E99" s="24"/>
      <c r="F99" s="32" t="s">
        <v>8</v>
      </c>
      <c r="G99" s="30"/>
      <c r="H99" s="33">
        <f t="shared" ref="H99:H110" si="6">C99*E99</f>
        <v>0</v>
      </c>
    </row>
    <row r="100" spans="1:8" ht="11.1" customHeight="1" x14ac:dyDescent="0.25">
      <c r="A100" s="57" t="s">
        <v>9</v>
      </c>
      <c r="B100" s="67">
        <f>Assumptions!$D$116</f>
        <v>2</v>
      </c>
      <c r="C100" s="31">
        <f t="shared" ref="C100:C110" si="7">C83*B100</f>
        <v>0</v>
      </c>
      <c r="D100" s="32" t="s">
        <v>7</v>
      </c>
      <c r="E100" s="24"/>
      <c r="F100" s="32" t="s">
        <v>8</v>
      </c>
      <c r="G100" s="30"/>
      <c r="H100" s="33">
        <f t="shared" si="6"/>
        <v>0</v>
      </c>
    </row>
    <row r="101" spans="1:8" ht="11.1" customHeight="1" x14ac:dyDescent="0.25">
      <c r="A101" s="57" t="s">
        <v>11</v>
      </c>
      <c r="B101" s="67">
        <f>Assumptions!$D$117</f>
        <v>3</v>
      </c>
      <c r="C101" s="31">
        <f t="shared" si="7"/>
        <v>0</v>
      </c>
      <c r="D101" s="32" t="s">
        <v>7</v>
      </c>
      <c r="E101" s="24"/>
      <c r="F101" s="32" t="s">
        <v>8</v>
      </c>
      <c r="G101" s="30"/>
      <c r="H101" s="33">
        <f t="shared" si="6"/>
        <v>0</v>
      </c>
    </row>
    <row r="102" spans="1:8" ht="11.1" customHeight="1" x14ac:dyDescent="0.25">
      <c r="A102" s="57" t="s">
        <v>13</v>
      </c>
      <c r="B102" s="67">
        <f>Assumptions!$D$118</f>
        <v>1.5</v>
      </c>
      <c r="C102" s="31">
        <f t="shared" si="7"/>
        <v>0</v>
      </c>
      <c r="D102" s="32" t="s">
        <v>7</v>
      </c>
      <c r="E102" s="24"/>
      <c r="F102" s="32" t="s">
        <v>8</v>
      </c>
      <c r="G102" s="30"/>
      <c r="H102" s="33">
        <f t="shared" si="6"/>
        <v>0</v>
      </c>
    </row>
    <row r="103" spans="1:8" ht="11.1" customHeight="1" x14ac:dyDescent="0.25">
      <c r="A103" s="57" t="s">
        <v>15</v>
      </c>
      <c r="B103" s="67">
        <f>Assumptions!$D$119</f>
        <v>1.5</v>
      </c>
      <c r="C103" s="31">
        <f t="shared" si="7"/>
        <v>6000</v>
      </c>
      <c r="D103" s="32" t="s">
        <v>7</v>
      </c>
      <c r="E103" s="48">
        <f>(Assumptions!D183+(Assumptions!D195-Assumptions!D183)*Assumptions!D215)/10000</f>
        <v>42.5</v>
      </c>
      <c r="F103" s="32" t="s">
        <v>8</v>
      </c>
      <c r="G103" s="30"/>
      <c r="H103" s="33">
        <f t="shared" si="6"/>
        <v>255000</v>
      </c>
    </row>
    <row r="104" spans="1:8" ht="11.1" customHeight="1" x14ac:dyDescent="0.25">
      <c r="A104" s="59" t="s">
        <v>17</v>
      </c>
      <c r="B104" s="67">
        <f>Assumptions!$D$120</f>
        <v>2</v>
      </c>
      <c r="C104" s="31">
        <f t="shared" si="7"/>
        <v>0</v>
      </c>
      <c r="D104" s="32" t="s">
        <v>7</v>
      </c>
      <c r="E104" s="24"/>
      <c r="F104" s="32" t="s">
        <v>8</v>
      </c>
      <c r="G104" s="30"/>
      <c r="H104" s="33">
        <f t="shared" si="6"/>
        <v>0</v>
      </c>
    </row>
    <row r="105" spans="1:8" ht="11.1" customHeight="1" x14ac:dyDescent="0.25">
      <c r="A105" s="59" t="s">
        <v>19</v>
      </c>
      <c r="B105" s="67">
        <f>Assumptions!$D$121</f>
        <v>1.5</v>
      </c>
      <c r="C105" s="31">
        <f t="shared" si="7"/>
        <v>0</v>
      </c>
      <c r="D105" s="32" t="s">
        <v>7</v>
      </c>
      <c r="E105" s="24"/>
      <c r="F105" s="32" t="s">
        <v>8</v>
      </c>
      <c r="G105" s="30"/>
      <c r="H105" s="33">
        <f t="shared" si="6"/>
        <v>0</v>
      </c>
    </row>
    <row r="106" spans="1:8" ht="11.1" customHeight="1" x14ac:dyDescent="0.25">
      <c r="A106" s="57" t="s">
        <v>21</v>
      </c>
      <c r="B106" s="67">
        <f>Assumptions!$D$122</f>
        <v>3</v>
      </c>
      <c r="C106" s="31">
        <f t="shared" si="7"/>
        <v>0</v>
      </c>
      <c r="D106" s="32" t="s">
        <v>7</v>
      </c>
      <c r="E106" s="24"/>
      <c r="F106" s="32" t="s">
        <v>8</v>
      </c>
      <c r="H106" s="33">
        <f t="shared" si="6"/>
        <v>0</v>
      </c>
    </row>
    <row r="107" spans="1:8" ht="11.1" customHeight="1" x14ac:dyDescent="0.25">
      <c r="A107" s="68" t="s">
        <v>52</v>
      </c>
      <c r="B107" s="67">
        <f>Assumptions!$D$123</f>
        <v>2</v>
      </c>
      <c r="C107" s="31">
        <f t="shared" si="7"/>
        <v>0</v>
      </c>
      <c r="D107" s="32" t="s">
        <v>25</v>
      </c>
      <c r="E107" s="24"/>
      <c r="F107" s="32" t="s">
        <v>8</v>
      </c>
      <c r="G107" s="30"/>
      <c r="H107" s="33">
        <f t="shared" si="6"/>
        <v>0</v>
      </c>
    </row>
    <row r="108" spans="1:8" ht="11.1" customHeight="1" x14ac:dyDescent="0.25">
      <c r="A108" s="68" t="str">
        <f>B91</f>
        <v>Blank</v>
      </c>
      <c r="B108" s="67">
        <f>Assumptions!$D$124</f>
        <v>2</v>
      </c>
      <c r="C108" s="31">
        <f t="shared" si="7"/>
        <v>0</v>
      </c>
      <c r="D108" s="32" t="s">
        <v>25</v>
      </c>
      <c r="E108" s="24"/>
      <c r="F108" s="32" t="s">
        <v>8</v>
      </c>
      <c r="G108" s="30"/>
      <c r="H108" s="33">
        <f t="shared" si="6"/>
        <v>0</v>
      </c>
    </row>
    <row r="109" spans="1:8" ht="11.1" customHeight="1" x14ac:dyDescent="0.25">
      <c r="A109" s="68" t="str">
        <f>B92</f>
        <v>Blank</v>
      </c>
      <c r="B109" s="67">
        <f>Assumptions!$D$125</f>
        <v>2</v>
      </c>
      <c r="C109" s="31">
        <f t="shared" si="7"/>
        <v>0</v>
      </c>
      <c r="D109" s="32" t="s">
        <v>25</v>
      </c>
      <c r="E109" s="24"/>
      <c r="F109" s="32" t="s">
        <v>8</v>
      </c>
      <c r="G109" s="30"/>
      <c r="H109" s="33">
        <f t="shared" si="6"/>
        <v>0</v>
      </c>
    </row>
    <row r="110" spans="1:8" ht="11.1" customHeight="1" x14ac:dyDescent="0.25">
      <c r="A110" s="68" t="str">
        <f>B93</f>
        <v>Blank</v>
      </c>
      <c r="B110" s="67">
        <f>Assumptions!$D$126</f>
        <v>0</v>
      </c>
      <c r="C110" s="31">
        <f t="shared" si="7"/>
        <v>0</v>
      </c>
      <c r="D110" s="32" t="s">
        <v>25</v>
      </c>
      <c r="E110" s="24"/>
      <c r="F110" s="32" t="s">
        <v>8</v>
      </c>
      <c r="G110" s="30"/>
      <c r="H110" s="33">
        <f t="shared" si="6"/>
        <v>0</v>
      </c>
    </row>
    <row r="111" spans="1:8" ht="11.1" customHeight="1" x14ac:dyDescent="0.25">
      <c r="A111" s="61" t="s">
        <v>29</v>
      </c>
      <c r="B111" s="34"/>
      <c r="C111" s="69"/>
      <c r="D111" s="34"/>
      <c r="E111" s="28" t="s">
        <v>126</v>
      </c>
      <c r="F111" s="34"/>
      <c r="G111" s="39">
        <f>IF(SUM(H99:H110)&lt;250000,1%,IF(SUM(H99:H110)&lt;500000,3%,IF(SUM(H99:H110)&gt;500000,4%)))</f>
        <v>0.03</v>
      </c>
      <c r="H111" s="70">
        <f>SUM(H99:H110)*G111</f>
        <v>7650</v>
      </c>
    </row>
    <row r="112" spans="1:8" ht="11.1" customHeight="1" x14ac:dyDescent="0.25">
      <c r="A112" s="65"/>
      <c r="B112" s="66" t="s">
        <v>30</v>
      </c>
      <c r="C112" s="63"/>
      <c r="D112" s="32"/>
      <c r="E112" s="30"/>
      <c r="F112" s="32"/>
      <c r="G112" s="30"/>
      <c r="H112" s="64"/>
    </row>
    <row r="113" spans="1:8" ht="11.1" customHeight="1" x14ac:dyDescent="0.25">
      <c r="A113" s="57" t="s">
        <v>5</v>
      </c>
      <c r="B113" s="71">
        <f>Assumptions!$E$115</f>
        <v>1</v>
      </c>
      <c r="C113" s="31">
        <f>C82*B113</f>
        <v>0</v>
      </c>
      <c r="D113" s="32" t="s">
        <v>7</v>
      </c>
      <c r="E113" s="24">
        <f>Assumptions!$F$115</f>
        <v>782</v>
      </c>
      <c r="F113" s="32" t="s">
        <v>8</v>
      </c>
      <c r="G113" s="30"/>
      <c r="H113" s="33">
        <f>C113*E113</f>
        <v>0</v>
      </c>
    </row>
    <row r="114" spans="1:8" ht="11.1" customHeight="1" x14ac:dyDescent="0.25">
      <c r="A114" s="57" t="s">
        <v>9</v>
      </c>
      <c r="B114" s="71">
        <f>Assumptions!$E$116</f>
        <v>1.2</v>
      </c>
      <c r="C114" s="31">
        <f t="shared" ref="C114:C123" si="8">C83*B114</f>
        <v>0</v>
      </c>
      <c r="D114" s="32" t="s">
        <v>7</v>
      </c>
      <c r="E114" s="24">
        <f>Assumptions!$F$116</f>
        <v>1624</v>
      </c>
      <c r="F114" s="32" t="s">
        <v>8</v>
      </c>
      <c r="G114" s="30"/>
      <c r="H114" s="33">
        <f t="shared" ref="H114:H124" si="9">C114*E114</f>
        <v>0</v>
      </c>
    </row>
    <row r="115" spans="1:8" ht="11.1" customHeight="1" x14ac:dyDescent="0.25">
      <c r="A115" s="57" t="s">
        <v>11</v>
      </c>
      <c r="B115" s="71">
        <f>Assumptions!$E$117</f>
        <v>1</v>
      </c>
      <c r="C115" s="31">
        <f t="shared" si="8"/>
        <v>0</v>
      </c>
      <c r="D115" s="32" t="s">
        <v>7</v>
      </c>
      <c r="E115" s="24">
        <f>Assumptions!$F$117</f>
        <v>1169</v>
      </c>
      <c r="F115" s="32" t="s">
        <v>8</v>
      </c>
      <c r="G115" s="30"/>
      <c r="H115" s="33">
        <f t="shared" si="9"/>
        <v>0</v>
      </c>
    </row>
    <row r="116" spans="1:8" ht="11.1" customHeight="1" x14ac:dyDescent="0.25">
      <c r="A116" s="57" t="s">
        <v>13</v>
      </c>
      <c r="B116" s="71">
        <f>Assumptions!$E$118</f>
        <v>1</v>
      </c>
      <c r="C116" s="31">
        <f t="shared" si="8"/>
        <v>0</v>
      </c>
      <c r="D116" s="32" t="s">
        <v>7</v>
      </c>
      <c r="E116" s="24">
        <f>Assumptions!$F$118</f>
        <v>1028</v>
      </c>
      <c r="F116" s="32" t="s">
        <v>8</v>
      </c>
      <c r="G116" s="30"/>
      <c r="H116" s="33">
        <f t="shared" si="9"/>
        <v>0</v>
      </c>
    </row>
    <row r="117" spans="1:8" ht="11.1" customHeight="1" x14ac:dyDescent="0.25">
      <c r="A117" s="57" t="s">
        <v>15</v>
      </c>
      <c r="B117" s="71">
        <f>Assumptions!$E$119</f>
        <v>1.2</v>
      </c>
      <c r="C117" s="31">
        <f t="shared" si="8"/>
        <v>4800</v>
      </c>
      <c r="D117" s="32" t="s">
        <v>7</v>
      </c>
      <c r="E117" s="24">
        <f>Assumptions!$F$119</f>
        <v>1415</v>
      </c>
      <c r="F117" s="32" t="s">
        <v>8</v>
      </c>
      <c r="G117" s="30"/>
      <c r="H117" s="33">
        <f t="shared" si="9"/>
        <v>6792000</v>
      </c>
    </row>
    <row r="118" spans="1:8" ht="11.1" customHeight="1" x14ac:dyDescent="0.25">
      <c r="A118" s="59" t="s">
        <v>17</v>
      </c>
      <c r="B118" s="71">
        <f>Assumptions!$E$120</f>
        <v>1.2</v>
      </c>
      <c r="C118" s="31">
        <f t="shared" si="8"/>
        <v>0</v>
      </c>
      <c r="D118" s="32" t="s">
        <v>7</v>
      </c>
      <c r="E118" s="24">
        <f>Assumptions!$F$120</f>
        <v>1597</v>
      </c>
      <c r="F118" s="32" t="s">
        <v>8</v>
      </c>
      <c r="G118" s="30"/>
      <c r="H118" s="33">
        <f t="shared" si="9"/>
        <v>0</v>
      </c>
    </row>
    <row r="119" spans="1:8" ht="11.1" customHeight="1" x14ac:dyDescent="0.25">
      <c r="A119" s="59" t="s">
        <v>19</v>
      </c>
      <c r="B119" s="71">
        <f>Assumptions!$E$121</f>
        <v>1</v>
      </c>
      <c r="C119" s="31">
        <f t="shared" si="8"/>
        <v>0</v>
      </c>
      <c r="D119" s="32" t="s">
        <v>7</v>
      </c>
      <c r="E119" s="24">
        <f>Assumptions!$F$121</f>
        <v>2758</v>
      </c>
      <c r="F119" s="32" t="s">
        <v>8</v>
      </c>
      <c r="G119" s="30"/>
      <c r="H119" s="33">
        <f t="shared" si="9"/>
        <v>0</v>
      </c>
    </row>
    <row r="120" spans="1:8" ht="11.1" customHeight="1" x14ac:dyDescent="0.25">
      <c r="A120" s="57" t="s">
        <v>21</v>
      </c>
      <c r="B120" s="71">
        <f>Assumptions!$E$122</f>
        <v>1</v>
      </c>
      <c r="C120" s="31">
        <f t="shared" si="8"/>
        <v>0</v>
      </c>
      <c r="D120" s="32" t="s">
        <v>7</v>
      </c>
      <c r="E120" s="24">
        <f>Assumptions!$F$122</f>
        <v>1110</v>
      </c>
      <c r="F120" s="32" t="s">
        <v>8</v>
      </c>
      <c r="H120" s="33">
        <f t="shared" si="9"/>
        <v>0</v>
      </c>
    </row>
    <row r="121" spans="1:8" ht="11.1" customHeight="1" x14ac:dyDescent="0.25">
      <c r="A121" s="59" t="s">
        <v>52</v>
      </c>
      <c r="B121" s="71">
        <f>Assumptions!$E$123</f>
        <v>1</v>
      </c>
      <c r="C121" s="31">
        <f t="shared" si="8"/>
        <v>0</v>
      </c>
      <c r="D121" s="32" t="s">
        <v>25</v>
      </c>
      <c r="E121" s="24">
        <f>Assumptions!$F$123</f>
        <v>830</v>
      </c>
      <c r="F121" s="32" t="s">
        <v>8</v>
      </c>
      <c r="G121" s="30"/>
      <c r="H121" s="33">
        <f t="shared" si="9"/>
        <v>0</v>
      </c>
    </row>
    <row r="122" spans="1:8" ht="11.1" customHeight="1" x14ac:dyDescent="0.25">
      <c r="A122" s="59" t="str">
        <f>B91</f>
        <v>Blank</v>
      </c>
      <c r="B122" s="71">
        <f>Assumptions!$E$124</f>
        <v>1</v>
      </c>
      <c r="C122" s="31">
        <f t="shared" si="8"/>
        <v>0</v>
      </c>
      <c r="D122" s="32" t="s">
        <v>25</v>
      </c>
      <c r="E122" s="24"/>
      <c r="F122" s="32" t="s">
        <v>8</v>
      </c>
      <c r="G122" s="30"/>
      <c r="H122" s="33">
        <f t="shared" si="9"/>
        <v>0</v>
      </c>
    </row>
    <row r="123" spans="1:8" ht="11.1" customHeight="1" x14ac:dyDescent="0.25">
      <c r="A123" s="59" t="str">
        <f>B92</f>
        <v>Blank</v>
      </c>
      <c r="B123" s="71">
        <f>Assumptions!$E$125</f>
        <v>1</v>
      </c>
      <c r="C123" s="31">
        <f t="shared" si="8"/>
        <v>0</v>
      </c>
      <c r="D123" s="32" t="s">
        <v>25</v>
      </c>
      <c r="E123" s="24"/>
      <c r="F123" s="32" t="s">
        <v>8</v>
      </c>
      <c r="G123" s="30"/>
      <c r="H123" s="33">
        <f t="shared" si="9"/>
        <v>0</v>
      </c>
    </row>
    <row r="124" spans="1:8" ht="11.1" customHeight="1" x14ac:dyDescent="0.25">
      <c r="A124" s="59" t="str">
        <f>B93</f>
        <v>Blank</v>
      </c>
      <c r="B124" s="71">
        <f>Assumptions!$E$126</f>
        <v>0</v>
      </c>
      <c r="C124" s="31">
        <f>C93*B124</f>
        <v>0</v>
      </c>
      <c r="D124" s="32" t="s">
        <v>25</v>
      </c>
      <c r="E124" s="24"/>
      <c r="F124" s="32" t="s">
        <v>8</v>
      </c>
      <c r="G124" s="30"/>
      <c r="H124" s="33">
        <f t="shared" si="9"/>
        <v>0</v>
      </c>
    </row>
    <row r="125" spans="1:8" ht="11.1" customHeight="1" x14ac:dyDescent="0.25">
      <c r="A125" s="72"/>
      <c r="B125" s="72"/>
      <c r="C125" s="72"/>
      <c r="D125" s="34"/>
      <c r="E125" s="72"/>
      <c r="F125" s="72"/>
      <c r="G125" s="72"/>
      <c r="H125" s="72"/>
    </row>
    <row r="126" spans="1:8" ht="11.1" customHeight="1" x14ac:dyDescent="0.25">
      <c r="A126" s="59" t="s">
        <v>31</v>
      </c>
      <c r="B126" s="10"/>
      <c r="E126" s="73">
        <f>Assumptions!$E$147</f>
        <v>0</v>
      </c>
      <c r="F126" s="32" t="s">
        <v>32</v>
      </c>
      <c r="H126" s="33">
        <f>SUM(C113:C124)*E126</f>
        <v>0</v>
      </c>
    </row>
    <row r="127" spans="1:8" ht="11.1" customHeight="1" x14ac:dyDescent="0.25">
      <c r="A127" s="59" t="s">
        <v>33</v>
      </c>
      <c r="B127" s="23"/>
      <c r="C127" s="30"/>
      <c r="D127" s="30"/>
      <c r="E127" s="85">
        <f>Assumptions!$E$148</f>
        <v>0.08</v>
      </c>
      <c r="F127" s="32" t="s">
        <v>34</v>
      </c>
      <c r="G127" s="30"/>
      <c r="H127" s="33">
        <f>SUM(H113:H124)*E127</f>
        <v>543360</v>
      </c>
    </row>
    <row r="128" spans="1:8" ht="11.1" customHeight="1" x14ac:dyDescent="0.25">
      <c r="A128" s="59" t="s">
        <v>35</v>
      </c>
      <c r="B128" s="23"/>
      <c r="C128" s="30"/>
      <c r="D128" s="30"/>
      <c r="E128" s="85">
        <f>Assumptions!$E$149</f>
        <v>5.0000000000000001E-3</v>
      </c>
      <c r="F128" s="32" t="s">
        <v>36</v>
      </c>
      <c r="G128" s="30"/>
      <c r="H128" s="33">
        <f>H95*E128</f>
        <v>25820</v>
      </c>
    </row>
    <row r="129" spans="1:8" ht="11.1" customHeight="1" x14ac:dyDescent="0.25">
      <c r="A129" s="59" t="s">
        <v>37</v>
      </c>
      <c r="B129" s="23"/>
      <c r="C129" s="30"/>
      <c r="D129" s="30"/>
      <c r="E129" s="85">
        <f>Assumptions!$E$150</f>
        <v>6.0000000000000001E-3</v>
      </c>
      <c r="F129" s="32" t="s">
        <v>34</v>
      </c>
      <c r="G129" s="30"/>
      <c r="H129" s="33">
        <f>SUM(H113:H124)*E129</f>
        <v>40752</v>
      </c>
    </row>
    <row r="130" spans="1:8" ht="11.1" customHeight="1" x14ac:dyDescent="0.25">
      <c r="A130" s="59" t="s">
        <v>38</v>
      </c>
      <c r="B130" s="23"/>
      <c r="C130" s="30"/>
      <c r="D130" s="30"/>
      <c r="E130" s="85">
        <f>Assumptions!$E$151</f>
        <v>0.01</v>
      </c>
      <c r="F130" s="32" t="s">
        <v>36</v>
      </c>
      <c r="G130" s="30"/>
      <c r="H130" s="33">
        <f>SUM(H82:H87)*E130+H89*E130</f>
        <v>51640</v>
      </c>
    </row>
    <row r="131" spans="1:8" ht="11.1" customHeight="1" x14ac:dyDescent="0.25">
      <c r="A131" s="59" t="s">
        <v>39</v>
      </c>
      <c r="B131" s="23"/>
      <c r="C131" s="41"/>
      <c r="D131" s="30"/>
      <c r="E131" s="85">
        <f>Assumptions!$E$152</f>
        <v>0.05</v>
      </c>
      <c r="F131" s="32" t="s">
        <v>34</v>
      </c>
      <c r="G131" s="30"/>
      <c r="H131" s="33">
        <f>SUM(H113:H124)*E131</f>
        <v>339600</v>
      </c>
    </row>
    <row r="132" spans="1:8" ht="11.1" customHeight="1" x14ac:dyDescent="0.25">
      <c r="A132" s="59" t="s">
        <v>40</v>
      </c>
      <c r="B132" s="10"/>
      <c r="E132" s="40">
        <f>Assumptions!$E$153</f>
        <v>10</v>
      </c>
      <c r="F132" s="32" t="s">
        <v>133</v>
      </c>
      <c r="H132" s="36">
        <f>C86*E132</f>
        <v>40000</v>
      </c>
    </row>
    <row r="133" spans="1:8" ht="11.1" customHeight="1" x14ac:dyDescent="0.25">
      <c r="A133" s="59" t="s">
        <v>42</v>
      </c>
      <c r="B133" s="23"/>
      <c r="C133" s="39">
        <f>Assumptions!$C$154</f>
        <v>0.05</v>
      </c>
      <c r="D133" s="31">
        <f>Assumptions!$D$154</f>
        <v>12</v>
      </c>
      <c r="E133" s="74" t="s">
        <v>43</v>
      </c>
      <c r="F133" s="24">
        <f>Assumptions!$G$154</f>
        <v>3</v>
      </c>
      <c r="G133" s="74" t="s">
        <v>88</v>
      </c>
      <c r="H133" s="33">
        <f>(((SUM(H99:H111)*POWER((1+C133/12),((D133+F133)/12)*12))-SUM(H99:H111))   +     ((((SUM(H113:H132)*POWER((1+C133/12),((D133+F133)/12)*12))-SUM(H113:H132))*0.5)))</f>
        <v>268959.93868578051</v>
      </c>
    </row>
    <row r="134" spans="1:8" ht="11.1" customHeight="1" x14ac:dyDescent="0.25">
      <c r="A134" s="59" t="s">
        <v>44</v>
      </c>
      <c r="B134" s="23"/>
      <c r="C134" s="39">
        <f>Assumptions!$C$155</f>
        <v>0.01</v>
      </c>
      <c r="D134" s="32" t="s">
        <v>45</v>
      </c>
      <c r="E134" s="30"/>
      <c r="F134" s="30"/>
      <c r="G134" s="30"/>
      <c r="H134" s="33">
        <f>SUM(H99:H132)*C134</f>
        <v>80958.22</v>
      </c>
    </row>
    <row r="135" spans="1:8" ht="11.1" customHeight="1" x14ac:dyDescent="0.25">
      <c r="A135" s="59" t="s">
        <v>46</v>
      </c>
      <c r="B135" s="23"/>
      <c r="C135" s="30"/>
      <c r="D135" s="39">
        <f>Assumptions!$D$156</f>
        <v>0.17499999999999999</v>
      </c>
      <c r="E135" s="32" t="s">
        <v>47</v>
      </c>
      <c r="F135" s="30"/>
      <c r="G135" s="30"/>
      <c r="H135" s="33">
        <f>H95*D135</f>
        <v>903700</v>
      </c>
    </row>
    <row r="136" spans="1:8" ht="11.1" customHeight="1" x14ac:dyDescent="0.25">
      <c r="A136" s="61" t="s">
        <v>48</v>
      </c>
      <c r="B136" s="28"/>
      <c r="C136" s="28"/>
      <c r="D136" s="28"/>
      <c r="E136" s="28"/>
      <c r="F136" s="28"/>
      <c r="G136" s="28"/>
      <c r="H136" s="38">
        <f>SUM(H99:H135)</f>
        <v>9349440.1586857811</v>
      </c>
    </row>
    <row r="137" spans="1:8" ht="11.1" customHeight="1" x14ac:dyDescent="0.25">
      <c r="A137" s="75"/>
      <c r="B137" s="30"/>
      <c r="C137" s="30"/>
      <c r="D137" s="30"/>
      <c r="E137" s="30"/>
      <c r="F137" s="30"/>
      <c r="G137" s="30"/>
      <c r="H137" s="76"/>
    </row>
    <row r="138" spans="1:8" ht="11.1" customHeight="1" x14ac:dyDescent="0.25">
      <c r="A138" s="77" t="s">
        <v>49</v>
      </c>
      <c r="B138" s="42"/>
      <c r="C138" s="42"/>
      <c r="D138" s="42"/>
      <c r="E138" s="42"/>
      <c r="F138" s="42"/>
      <c r="G138" s="42"/>
      <c r="H138" s="43">
        <f>H95-H136</f>
        <v>-4185440.1586857811</v>
      </c>
    </row>
    <row r="139" spans="1:8" ht="11.1" customHeight="1" x14ac:dyDescent="0.25">
      <c r="A139" s="77" t="s">
        <v>50</v>
      </c>
      <c r="B139" s="42"/>
      <c r="C139" s="42"/>
      <c r="D139" s="42"/>
      <c r="E139" s="42"/>
      <c r="F139" s="42"/>
      <c r="G139" s="42"/>
      <c r="H139" s="78">
        <f>H138/E79</f>
        <v>-871.96669972620441</v>
      </c>
    </row>
    <row r="140" spans="1:8" ht="11.1" customHeight="1" x14ac:dyDescent="0.25"/>
    <row r="141" spans="1:8" ht="11.1" customHeight="1" x14ac:dyDescent="0.3">
      <c r="A141" s="274"/>
      <c r="B141" s="274"/>
      <c r="C141" s="20"/>
      <c r="D141" s="21"/>
      <c r="E141" s="20"/>
      <c r="F141" s="20"/>
      <c r="G141" s="20"/>
      <c r="H141" s="20"/>
    </row>
    <row r="142" spans="1:8" ht="11.1" customHeight="1" x14ac:dyDescent="0.25">
      <c r="A142" s="274"/>
      <c r="B142" s="274"/>
      <c r="C142" s="11"/>
      <c r="D142" s="276" t="s">
        <v>114</v>
      </c>
      <c r="E142" s="276"/>
      <c r="F142" s="276"/>
      <c r="G142" s="276"/>
      <c r="H142" s="276"/>
    </row>
    <row r="143" spans="1:8" ht="11.1" customHeight="1" x14ac:dyDescent="0.25">
      <c r="A143" s="274"/>
      <c r="B143" s="274"/>
      <c r="C143" s="11"/>
      <c r="D143" s="276"/>
      <c r="E143" s="276"/>
      <c r="F143" s="276"/>
      <c r="G143" s="276"/>
      <c r="H143" s="276"/>
    </row>
    <row r="144" spans="1:8" ht="11.1" customHeight="1" x14ac:dyDescent="0.25">
      <c r="A144" s="274"/>
      <c r="B144" s="274"/>
      <c r="C144" s="11"/>
      <c r="D144" s="276"/>
      <c r="E144" s="276"/>
      <c r="F144" s="276"/>
      <c r="G144" s="276"/>
      <c r="H144" s="276"/>
    </row>
    <row r="145" spans="1:8" ht="11.1" customHeight="1" x14ac:dyDescent="0.25">
      <c r="A145" s="274"/>
      <c r="B145" s="274"/>
      <c r="C145" s="11"/>
      <c r="D145" s="11"/>
      <c r="E145" s="11"/>
      <c r="F145" s="11"/>
      <c r="G145" s="11"/>
      <c r="H145" s="11"/>
    </row>
    <row r="146" spans="1:8" ht="11.1" customHeight="1" x14ac:dyDescent="0.25">
      <c r="A146" s="22" t="s">
        <v>100</v>
      </c>
      <c r="B146" s="22"/>
      <c r="C146" s="23"/>
      <c r="D146" s="23"/>
      <c r="E146" s="79" t="str">
        <f>Assumptions!$G$119</f>
        <v>Care Facility</v>
      </c>
      <c r="F146" s="49"/>
      <c r="G146" s="80"/>
      <c r="H146" s="50"/>
    </row>
    <row r="147" spans="1:8" ht="11.1" customHeight="1" x14ac:dyDescent="0.25">
      <c r="A147" s="22" t="s">
        <v>0</v>
      </c>
      <c r="B147" s="23"/>
      <c r="C147" s="23"/>
      <c r="D147" s="23"/>
      <c r="E147" s="79" t="s">
        <v>170</v>
      </c>
      <c r="F147" s="49"/>
      <c r="G147" s="49"/>
      <c r="H147" s="51"/>
    </row>
    <row r="148" spans="1:8" ht="11.1" customHeight="1" x14ac:dyDescent="0.25">
      <c r="A148" s="22" t="s">
        <v>1</v>
      </c>
      <c r="B148" s="22"/>
      <c r="C148" s="23"/>
      <c r="D148" s="23"/>
      <c r="E148" s="81" t="str">
        <f>Assumptions!$A$160</f>
        <v>Area Wide</v>
      </c>
      <c r="F148" s="82"/>
      <c r="G148" s="83"/>
      <c r="H148" s="84"/>
    </row>
    <row r="149" spans="1:8" ht="11.1" customHeight="1" x14ac:dyDescent="0.25">
      <c r="A149" s="22" t="s">
        <v>2</v>
      </c>
      <c r="B149" s="22"/>
      <c r="C149" s="10"/>
      <c r="D149" s="23"/>
      <c r="E149" s="55">
        <f>SUM(C183:C194)</f>
        <v>4800</v>
      </c>
      <c r="F149" s="23" t="s">
        <v>3</v>
      </c>
      <c r="G149" s="25"/>
      <c r="H149" s="25"/>
    </row>
    <row r="150" spans="1:8" ht="11.1" customHeight="1" x14ac:dyDescent="0.25">
      <c r="A150" s="22"/>
      <c r="B150" s="23"/>
      <c r="C150" s="23"/>
      <c r="D150" s="56"/>
      <c r="E150" s="23"/>
      <c r="F150" s="25"/>
      <c r="G150" s="25"/>
      <c r="H150" s="25"/>
    </row>
    <row r="151" spans="1:8" ht="11.1" customHeight="1" x14ac:dyDescent="0.25">
      <c r="A151" s="27" t="s">
        <v>4</v>
      </c>
      <c r="B151" s="28"/>
      <c r="C151" s="28"/>
      <c r="D151" s="28"/>
      <c r="E151" s="28"/>
      <c r="F151" s="28"/>
      <c r="G151" s="28"/>
      <c r="H151" s="29"/>
    </row>
    <row r="152" spans="1:8" ht="11.1" customHeight="1" x14ac:dyDescent="0.25">
      <c r="A152" s="57" t="s">
        <v>5</v>
      </c>
      <c r="B152" s="58" t="s">
        <v>6</v>
      </c>
      <c r="C152" s="31"/>
      <c r="D152" s="32" t="s">
        <v>7</v>
      </c>
      <c r="E152" s="24">
        <f>Assumptions!$C$132</f>
        <v>700</v>
      </c>
      <c r="F152" s="32" t="s">
        <v>8</v>
      </c>
      <c r="G152" s="30"/>
      <c r="H152" s="33">
        <f t="shared" ref="H152:H163" si="10">C152*E152</f>
        <v>0</v>
      </c>
    </row>
    <row r="153" spans="1:8" ht="11.1" customHeight="1" x14ac:dyDescent="0.25">
      <c r="A153" s="57" t="s">
        <v>9</v>
      </c>
      <c r="B153" s="58" t="s">
        <v>10</v>
      </c>
      <c r="C153" s="31"/>
      <c r="D153" s="32" t="s">
        <v>7</v>
      </c>
      <c r="E153" s="24">
        <f>Assumptions!$C$133</f>
        <v>1400</v>
      </c>
      <c r="F153" s="32" t="s">
        <v>8</v>
      </c>
      <c r="G153" s="30"/>
      <c r="H153" s="33">
        <f t="shared" si="10"/>
        <v>0</v>
      </c>
    </row>
    <row r="154" spans="1:8" ht="11.1" customHeight="1" x14ac:dyDescent="0.25">
      <c r="A154" s="57" t="s">
        <v>11</v>
      </c>
      <c r="B154" s="58" t="s">
        <v>12</v>
      </c>
      <c r="C154" s="31"/>
      <c r="D154" s="32" t="s">
        <v>7</v>
      </c>
      <c r="E154" s="24">
        <f>Assumptions!$C$134</f>
        <v>2750</v>
      </c>
      <c r="F154" s="32" t="s">
        <v>8</v>
      </c>
      <c r="G154" s="30"/>
      <c r="H154" s="33">
        <f t="shared" si="10"/>
        <v>0</v>
      </c>
    </row>
    <row r="155" spans="1:8" ht="11.1" customHeight="1" x14ac:dyDescent="0.25">
      <c r="A155" s="57" t="s">
        <v>13</v>
      </c>
      <c r="B155" s="58" t="s">
        <v>14</v>
      </c>
      <c r="C155" s="31"/>
      <c r="D155" s="32" t="s">
        <v>7</v>
      </c>
      <c r="E155" s="24">
        <f>Assumptions!$C$135</f>
        <v>1800</v>
      </c>
      <c r="F155" s="32" t="s">
        <v>8</v>
      </c>
      <c r="G155" s="30"/>
      <c r="H155" s="33">
        <f t="shared" si="10"/>
        <v>0</v>
      </c>
    </row>
    <row r="156" spans="1:8" ht="11.1" customHeight="1" x14ac:dyDescent="0.25">
      <c r="A156" s="57" t="s">
        <v>15</v>
      </c>
      <c r="B156" s="58" t="s">
        <v>16</v>
      </c>
      <c r="C156" s="24">
        <f>Assumptions!$C$119</f>
        <v>4000</v>
      </c>
      <c r="D156" s="32" t="s">
        <v>7</v>
      </c>
      <c r="E156" s="24">
        <f>Assumptions!$C$136</f>
        <v>1291</v>
      </c>
      <c r="F156" s="32" t="s">
        <v>8</v>
      </c>
      <c r="G156" s="30"/>
      <c r="H156" s="33">
        <f t="shared" si="10"/>
        <v>5164000</v>
      </c>
    </row>
    <row r="157" spans="1:8" ht="11.1" customHeight="1" x14ac:dyDescent="0.25">
      <c r="A157" s="59" t="s">
        <v>17</v>
      </c>
      <c r="B157" s="58" t="s">
        <v>18</v>
      </c>
      <c r="C157" s="24"/>
      <c r="D157" s="32" t="s">
        <v>7</v>
      </c>
      <c r="E157" s="24">
        <f>Assumptions!$C$137</f>
        <v>2500</v>
      </c>
      <c r="F157" s="32" t="s">
        <v>8</v>
      </c>
      <c r="G157" s="30"/>
      <c r="H157" s="33">
        <f t="shared" si="10"/>
        <v>0</v>
      </c>
    </row>
    <row r="158" spans="1:8" ht="11.1" customHeight="1" x14ac:dyDescent="0.25">
      <c r="A158" s="59" t="s">
        <v>19</v>
      </c>
      <c r="B158" s="58" t="s">
        <v>20</v>
      </c>
      <c r="C158" s="24"/>
      <c r="D158" s="32" t="s">
        <v>7</v>
      </c>
      <c r="E158" s="24">
        <f>Assumptions!$C$138</f>
        <v>1077</v>
      </c>
      <c r="F158" s="32" t="s">
        <v>8</v>
      </c>
      <c r="G158" s="30"/>
      <c r="H158" s="33">
        <f t="shared" si="10"/>
        <v>0</v>
      </c>
    </row>
    <row r="159" spans="1:8" ht="11.1" customHeight="1" x14ac:dyDescent="0.25">
      <c r="A159" s="57" t="s">
        <v>21</v>
      </c>
      <c r="B159" s="58" t="s">
        <v>22</v>
      </c>
      <c r="C159" s="40"/>
      <c r="D159" s="32" t="s">
        <v>7</v>
      </c>
      <c r="E159" s="24">
        <f>Assumptions!$C$139</f>
        <v>1350</v>
      </c>
      <c r="F159" s="32" t="s">
        <v>8</v>
      </c>
      <c r="H159" s="33">
        <f t="shared" si="10"/>
        <v>0</v>
      </c>
    </row>
    <row r="160" spans="1:8" ht="11.1" customHeight="1" x14ac:dyDescent="0.25">
      <c r="A160" s="57" t="s">
        <v>52</v>
      </c>
      <c r="B160" s="58"/>
      <c r="C160" s="31"/>
      <c r="D160" s="32" t="s">
        <v>25</v>
      </c>
      <c r="E160" s="24">
        <f>Assumptions!$C$140</f>
        <v>400</v>
      </c>
      <c r="F160" s="32" t="s">
        <v>8</v>
      </c>
      <c r="G160" s="30"/>
      <c r="H160" s="33">
        <f t="shared" si="10"/>
        <v>0</v>
      </c>
    </row>
    <row r="161" spans="1:8" ht="11.1" customHeight="1" x14ac:dyDescent="0.25">
      <c r="A161" s="57" t="s">
        <v>23</v>
      </c>
      <c r="B161" s="86" t="s">
        <v>24</v>
      </c>
      <c r="C161" s="31"/>
      <c r="D161" s="32" t="s">
        <v>25</v>
      </c>
      <c r="E161" s="24">
        <f>Assumptions!$C$141</f>
        <v>1500</v>
      </c>
      <c r="F161" s="32" t="s">
        <v>8</v>
      </c>
      <c r="G161" s="30"/>
      <c r="H161" s="33">
        <f t="shared" si="10"/>
        <v>0</v>
      </c>
    </row>
    <row r="162" spans="1:8" ht="11.1" customHeight="1" x14ac:dyDescent="0.25">
      <c r="A162" s="57" t="s">
        <v>23</v>
      </c>
      <c r="B162" s="86" t="s">
        <v>24</v>
      </c>
      <c r="C162" s="31"/>
      <c r="D162" s="32" t="s">
        <v>25</v>
      </c>
      <c r="E162" s="24">
        <f>Assumptions!$C$142</f>
        <v>700</v>
      </c>
      <c r="F162" s="32" t="s">
        <v>8</v>
      </c>
      <c r="G162" s="30"/>
      <c r="H162" s="33">
        <f t="shared" si="10"/>
        <v>0</v>
      </c>
    </row>
    <row r="163" spans="1:8" ht="11.1" customHeight="1" x14ac:dyDescent="0.25">
      <c r="A163" s="57" t="s">
        <v>23</v>
      </c>
      <c r="B163" s="86" t="s">
        <v>24</v>
      </c>
      <c r="C163" s="31"/>
      <c r="D163" s="32" t="s">
        <v>25</v>
      </c>
      <c r="E163" s="24">
        <f>Assumptions!$C$143</f>
        <v>0</v>
      </c>
      <c r="F163" s="32" t="s">
        <v>8</v>
      </c>
      <c r="G163" s="30"/>
      <c r="H163" s="33">
        <f t="shared" si="10"/>
        <v>0</v>
      </c>
    </row>
    <row r="164" spans="1:8" ht="11.1" customHeight="1" x14ac:dyDescent="0.25">
      <c r="A164" s="60"/>
      <c r="B164" s="34"/>
      <c r="C164" s="28"/>
      <c r="D164" s="28"/>
      <c r="E164" s="28"/>
      <c r="F164" s="28"/>
      <c r="G164" s="28"/>
      <c r="H164" s="35"/>
    </row>
    <row r="165" spans="1:8" ht="11.1" customHeight="1" x14ac:dyDescent="0.25">
      <c r="A165" s="61" t="s">
        <v>4</v>
      </c>
      <c r="B165" s="28"/>
      <c r="C165" s="28"/>
      <c r="D165" s="28"/>
      <c r="E165" s="28"/>
      <c r="F165" s="28"/>
      <c r="G165" s="28"/>
      <c r="H165" s="38">
        <f>SUM(H152:H164)</f>
        <v>5164000</v>
      </c>
    </row>
    <row r="166" spans="1:8" ht="11.1" customHeight="1" x14ac:dyDescent="0.25">
      <c r="A166" s="62"/>
      <c r="B166" s="32"/>
      <c r="C166" s="63"/>
      <c r="D166" s="32"/>
      <c r="E166" s="30"/>
      <c r="F166" s="32"/>
      <c r="G166" s="30"/>
      <c r="H166" s="64"/>
    </row>
    <row r="167" spans="1:8" ht="11.1" customHeight="1" x14ac:dyDescent="0.25">
      <c r="A167" s="61" t="s">
        <v>26</v>
      </c>
      <c r="B167" s="28"/>
      <c r="C167" s="28"/>
      <c r="D167" s="28"/>
      <c r="E167" s="28"/>
      <c r="F167" s="28"/>
      <c r="G167" s="28"/>
      <c r="H167" s="37"/>
    </row>
    <row r="168" spans="1:8" ht="11.1" customHeight="1" x14ac:dyDescent="0.25">
      <c r="A168" s="65" t="s">
        <v>27</v>
      </c>
      <c r="B168" s="66" t="s">
        <v>28</v>
      </c>
      <c r="C168" s="63"/>
      <c r="D168" s="32"/>
      <c r="E168" s="30"/>
      <c r="F168" s="32"/>
      <c r="G168" s="30"/>
      <c r="H168" s="64"/>
    </row>
    <row r="169" spans="1:8" ht="11.1" customHeight="1" x14ac:dyDescent="0.25">
      <c r="A169" s="57" t="s">
        <v>5</v>
      </c>
      <c r="B169" s="67">
        <f>Assumptions!$D$115</f>
        <v>2</v>
      </c>
      <c r="C169" s="31">
        <f>C152*B169</f>
        <v>0</v>
      </c>
      <c r="D169" s="32" t="s">
        <v>7</v>
      </c>
      <c r="E169" s="24"/>
      <c r="F169" s="32" t="s">
        <v>8</v>
      </c>
      <c r="G169" s="30"/>
      <c r="H169" s="33"/>
    </row>
    <row r="170" spans="1:8" ht="11.1" customHeight="1" x14ac:dyDescent="0.25">
      <c r="A170" s="57" t="s">
        <v>9</v>
      </c>
      <c r="B170" s="67">
        <f>Assumptions!$D$116</f>
        <v>2</v>
      </c>
      <c r="C170" s="31">
        <f t="shared" ref="C170:C180" si="11">C153*B170</f>
        <v>0</v>
      </c>
      <c r="D170" s="32" t="s">
        <v>7</v>
      </c>
      <c r="E170" s="24"/>
      <c r="F170" s="32" t="s">
        <v>8</v>
      </c>
      <c r="G170" s="30"/>
      <c r="H170" s="33"/>
    </row>
    <row r="171" spans="1:8" ht="11.1" customHeight="1" x14ac:dyDescent="0.25">
      <c r="A171" s="57" t="s">
        <v>11</v>
      </c>
      <c r="B171" s="67">
        <f>Assumptions!$D$117</f>
        <v>3</v>
      </c>
      <c r="C171" s="31">
        <f t="shared" si="11"/>
        <v>0</v>
      </c>
      <c r="D171" s="32" t="s">
        <v>7</v>
      </c>
      <c r="E171" s="24"/>
      <c r="F171" s="32" t="s">
        <v>8</v>
      </c>
      <c r="G171" s="30"/>
      <c r="H171" s="33"/>
    </row>
    <row r="172" spans="1:8" ht="11.1" customHeight="1" x14ac:dyDescent="0.25">
      <c r="A172" s="57" t="s">
        <v>13</v>
      </c>
      <c r="B172" s="67">
        <f>Assumptions!$D$118</f>
        <v>1.5</v>
      </c>
      <c r="C172" s="31">
        <f t="shared" si="11"/>
        <v>0</v>
      </c>
      <c r="D172" s="32" t="s">
        <v>7</v>
      </c>
      <c r="E172" s="24"/>
      <c r="F172" s="32" t="s">
        <v>8</v>
      </c>
      <c r="G172" s="30"/>
      <c r="H172" s="33"/>
    </row>
    <row r="173" spans="1:8" ht="11.1" customHeight="1" x14ac:dyDescent="0.25">
      <c r="A173" s="57" t="s">
        <v>15</v>
      </c>
      <c r="B173" s="67">
        <f>Assumptions!$D$119</f>
        <v>1.5</v>
      </c>
      <c r="C173" s="31">
        <f t="shared" si="11"/>
        <v>6000</v>
      </c>
      <c r="D173" s="32" t="s">
        <v>7</v>
      </c>
      <c r="E173" s="24"/>
      <c r="F173" s="32" t="s">
        <v>8</v>
      </c>
      <c r="G173" s="30"/>
      <c r="H173" s="33"/>
    </row>
    <row r="174" spans="1:8" ht="11.1" customHeight="1" x14ac:dyDescent="0.25">
      <c r="A174" s="59" t="s">
        <v>17</v>
      </c>
      <c r="B174" s="67">
        <f>Assumptions!$D$120</f>
        <v>2</v>
      </c>
      <c r="C174" s="31">
        <f t="shared" si="11"/>
        <v>0</v>
      </c>
      <c r="D174" s="32" t="s">
        <v>7</v>
      </c>
      <c r="E174" s="24"/>
      <c r="F174" s="32" t="s">
        <v>8</v>
      </c>
      <c r="G174" s="30"/>
      <c r="H174" s="33"/>
    </row>
    <row r="175" spans="1:8" ht="11.1" customHeight="1" x14ac:dyDescent="0.25">
      <c r="A175" s="59" t="s">
        <v>19</v>
      </c>
      <c r="B175" s="67">
        <f>Assumptions!$D$121</f>
        <v>1.5</v>
      </c>
      <c r="C175" s="31">
        <f t="shared" si="11"/>
        <v>0</v>
      </c>
      <c r="D175" s="32" t="s">
        <v>7</v>
      </c>
      <c r="E175" s="24"/>
      <c r="F175" s="32" t="s">
        <v>8</v>
      </c>
      <c r="G175" s="30"/>
      <c r="H175" s="33"/>
    </row>
    <row r="176" spans="1:8" ht="11.1" customHeight="1" x14ac:dyDescent="0.25">
      <c r="A176" s="57" t="s">
        <v>21</v>
      </c>
      <c r="B176" s="67">
        <f>Assumptions!$D$122</f>
        <v>3</v>
      </c>
      <c r="C176" s="31">
        <f t="shared" si="11"/>
        <v>0</v>
      </c>
      <c r="D176" s="32" t="s">
        <v>7</v>
      </c>
      <c r="E176" s="24"/>
      <c r="F176" s="32" t="s">
        <v>8</v>
      </c>
      <c r="H176" s="33"/>
    </row>
    <row r="177" spans="1:8" ht="11.1" customHeight="1" x14ac:dyDescent="0.25">
      <c r="A177" s="68" t="s">
        <v>52</v>
      </c>
      <c r="B177" s="67">
        <f>Assumptions!$D$123</f>
        <v>2</v>
      </c>
      <c r="C177" s="31">
        <f t="shared" si="11"/>
        <v>0</v>
      </c>
      <c r="D177" s="32" t="s">
        <v>25</v>
      </c>
      <c r="E177" s="24"/>
      <c r="F177" s="32" t="s">
        <v>8</v>
      </c>
      <c r="G177" s="30"/>
      <c r="H177" s="33"/>
    </row>
    <row r="178" spans="1:8" ht="11.1" customHeight="1" x14ac:dyDescent="0.25">
      <c r="A178" s="68" t="str">
        <f>B161</f>
        <v>Blank</v>
      </c>
      <c r="B178" s="67">
        <f>Assumptions!$D$124</f>
        <v>2</v>
      </c>
      <c r="C178" s="31">
        <f t="shared" si="11"/>
        <v>0</v>
      </c>
      <c r="D178" s="32" t="s">
        <v>25</v>
      </c>
      <c r="E178" s="24"/>
      <c r="F178" s="32" t="s">
        <v>8</v>
      </c>
      <c r="G178" s="30"/>
      <c r="H178" s="33"/>
    </row>
    <row r="179" spans="1:8" ht="11.1" customHeight="1" x14ac:dyDescent="0.25">
      <c r="A179" s="68" t="str">
        <f>B162</f>
        <v>Blank</v>
      </c>
      <c r="B179" s="67">
        <f>Assumptions!$D$125</f>
        <v>2</v>
      </c>
      <c r="C179" s="31">
        <f t="shared" si="11"/>
        <v>0</v>
      </c>
      <c r="D179" s="32" t="s">
        <v>25</v>
      </c>
      <c r="E179" s="24"/>
      <c r="F179" s="32" t="s">
        <v>8</v>
      </c>
      <c r="G179" s="30"/>
      <c r="H179" s="33"/>
    </row>
    <row r="180" spans="1:8" ht="11.1" customHeight="1" x14ac:dyDescent="0.25">
      <c r="A180" s="68" t="str">
        <f>B163</f>
        <v>Blank</v>
      </c>
      <c r="B180" s="67">
        <f>Assumptions!$D$126</f>
        <v>0</v>
      </c>
      <c r="C180" s="31">
        <f t="shared" si="11"/>
        <v>0</v>
      </c>
      <c r="D180" s="32" t="s">
        <v>25</v>
      </c>
      <c r="E180" s="24"/>
      <c r="F180" s="32" t="s">
        <v>8</v>
      </c>
      <c r="G180" s="30"/>
      <c r="H180" s="33"/>
    </row>
    <row r="181" spans="1:8" ht="11.1" customHeight="1" x14ac:dyDescent="0.25">
      <c r="A181" s="61" t="s">
        <v>29</v>
      </c>
      <c r="B181" s="34"/>
      <c r="C181" s="69"/>
      <c r="D181" s="34"/>
      <c r="E181" s="28" t="s">
        <v>126</v>
      </c>
      <c r="F181" s="34"/>
      <c r="G181" s="39"/>
      <c r="H181" s="70">
        <f>SUM(H169:H180)*G181</f>
        <v>0</v>
      </c>
    </row>
    <row r="182" spans="1:8" ht="11.1" customHeight="1" x14ac:dyDescent="0.25">
      <c r="A182" s="65"/>
      <c r="B182" s="66" t="s">
        <v>30</v>
      </c>
      <c r="C182" s="63"/>
      <c r="D182" s="32"/>
      <c r="E182" s="30"/>
      <c r="F182" s="32"/>
      <c r="G182" s="30"/>
      <c r="H182" s="64"/>
    </row>
    <row r="183" spans="1:8" ht="11.1" customHeight="1" x14ac:dyDescent="0.25">
      <c r="A183" s="57" t="s">
        <v>5</v>
      </c>
      <c r="B183" s="71">
        <f>Assumptions!$E$115</f>
        <v>1</v>
      </c>
      <c r="C183" s="31">
        <f>C152*B183</f>
        <v>0</v>
      </c>
      <c r="D183" s="32" t="s">
        <v>7</v>
      </c>
      <c r="E183" s="24"/>
      <c r="F183" s="32" t="s">
        <v>8</v>
      </c>
      <c r="G183" s="30"/>
      <c r="H183" s="33"/>
    </row>
    <row r="184" spans="1:8" ht="11.1" customHeight="1" x14ac:dyDescent="0.25">
      <c r="A184" s="57" t="s">
        <v>9</v>
      </c>
      <c r="B184" s="71">
        <f>Assumptions!$E$116</f>
        <v>1.2</v>
      </c>
      <c r="C184" s="31">
        <f t="shared" ref="C184:C193" si="12">C153*B184</f>
        <v>0</v>
      </c>
      <c r="D184" s="32" t="s">
        <v>7</v>
      </c>
      <c r="E184" s="24"/>
      <c r="F184" s="32" t="s">
        <v>8</v>
      </c>
      <c r="G184" s="30"/>
      <c r="H184" s="33"/>
    </row>
    <row r="185" spans="1:8" ht="11.1" customHeight="1" x14ac:dyDescent="0.25">
      <c r="A185" s="57" t="s">
        <v>11</v>
      </c>
      <c r="B185" s="71">
        <f>Assumptions!$E$117</f>
        <v>1</v>
      </c>
      <c r="C185" s="31">
        <f t="shared" si="12"/>
        <v>0</v>
      </c>
      <c r="D185" s="32" t="s">
        <v>7</v>
      </c>
      <c r="E185" s="24"/>
      <c r="F185" s="32" t="s">
        <v>8</v>
      </c>
      <c r="G185" s="30"/>
      <c r="H185" s="33"/>
    </row>
    <row r="186" spans="1:8" ht="11.1" customHeight="1" x14ac:dyDescent="0.25">
      <c r="A186" s="57" t="s">
        <v>13</v>
      </c>
      <c r="B186" s="71">
        <f>Assumptions!$E$118</f>
        <v>1</v>
      </c>
      <c r="C186" s="31">
        <f t="shared" si="12"/>
        <v>0</v>
      </c>
      <c r="D186" s="32" t="s">
        <v>7</v>
      </c>
      <c r="E186" s="24"/>
      <c r="F186" s="32" t="s">
        <v>8</v>
      </c>
      <c r="G186" s="30"/>
      <c r="H186" s="33"/>
    </row>
    <row r="187" spans="1:8" ht="11.1" customHeight="1" x14ac:dyDescent="0.25">
      <c r="A187" s="57" t="s">
        <v>15</v>
      </c>
      <c r="B187" s="71">
        <f>Assumptions!$E$119</f>
        <v>1.2</v>
      </c>
      <c r="C187" s="31">
        <f t="shared" si="12"/>
        <v>4800</v>
      </c>
      <c r="D187" s="32" t="s">
        <v>7</v>
      </c>
      <c r="E187" s="24"/>
      <c r="F187" s="32" t="s">
        <v>8</v>
      </c>
      <c r="G187" s="30"/>
      <c r="H187" s="33"/>
    </row>
    <row r="188" spans="1:8" ht="11.1" customHeight="1" x14ac:dyDescent="0.25">
      <c r="A188" s="59" t="s">
        <v>17</v>
      </c>
      <c r="B188" s="71">
        <f>Assumptions!$E$120</f>
        <v>1.2</v>
      </c>
      <c r="C188" s="31">
        <f t="shared" si="12"/>
        <v>0</v>
      </c>
      <c r="D188" s="32" t="s">
        <v>7</v>
      </c>
      <c r="E188" s="24"/>
      <c r="F188" s="32" t="s">
        <v>8</v>
      </c>
      <c r="G188" s="30"/>
      <c r="H188" s="33"/>
    </row>
    <row r="189" spans="1:8" ht="11.1" customHeight="1" x14ac:dyDescent="0.25">
      <c r="A189" s="59" t="s">
        <v>19</v>
      </c>
      <c r="B189" s="71">
        <f>Assumptions!$E$121</f>
        <v>1</v>
      </c>
      <c r="C189" s="31">
        <f t="shared" si="12"/>
        <v>0</v>
      </c>
      <c r="D189" s="32" t="s">
        <v>7</v>
      </c>
      <c r="E189" s="24"/>
      <c r="F189" s="32" t="s">
        <v>8</v>
      </c>
      <c r="G189" s="30"/>
      <c r="H189" s="33"/>
    </row>
    <row r="190" spans="1:8" ht="11.1" customHeight="1" x14ac:dyDescent="0.25">
      <c r="A190" s="57" t="s">
        <v>21</v>
      </c>
      <c r="B190" s="71">
        <f>Assumptions!$E$122</f>
        <v>1</v>
      </c>
      <c r="C190" s="31">
        <f t="shared" si="12"/>
        <v>0</v>
      </c>
      <c r="D190" s="32" t="s">
        <v>7</v>
      </c>
      <c r="E190" s="24"/>
      <c r="F190" s="32" t="s">
        <v>8</v>
      </c>
      <c r="H190" s="33"/>
    </row>
    <row r="191" spans="1:8" ht="11.1" customHeight="1" x14ac:dyDescent="0.25">
      <c r="A191" s="59" t="s">
        <v>52</v>
      </c>
      <c r="B191" s="71">
        <f>Assumptions!$E$123</f>
        <v>1</v>
      </c>
      <c r="C191" s="31">
        <f t="shared" si="12"/>
        <v>0</v>
      </c>
      <c r="D191" s="32" t="s">
        <v>25</v>
      </c>
      <c r="E191" s="24"/>
      <c r="F191" s="32" t="s">
        <v>8</v>
      </c>
      <c r="G191" s="30"/>
      <c r="H191" s="33"/>
    </row>
    <row r="192" spans="1:8" ht="11.1" customHeight="1" x14ac:dyDescent="0.25">
      <c r="A192" s="59" t="str">
        <f>B161</f>
        <v>Blank</v>
      </c>
      <c r="B192" s="71">
        <f>Assumptions!$E$124</f>
        <v>1</v>
      </c>
      <c r="C192" s="31">
        <f t="shared" si="12"/>
        <v>0</v>
      </c>
      <c r="D192" s="32" t="s">
        <v>25</v>
      </c>
      <c r="E192" s="24"/>
      <c r="F192" s="32" t="s">
        <v>8</v>
      </c>
      <c r="G192" s="30"/>
      <c r="H192" s="33"/>
    </row>
    <row r="193" spans="1:8" ht="11.1" customHeight="1" x14ac:dyDescent="0.25">
      <c r="A193" s="59" t="str">
        <f>B162</f>
        <v>Blank</v>
      </c>
      <c r="B193" s="71">
        <f>Assumptions!$E$125</f>
        <v>1</v>
      </c>
      <c r="C193" s="31">
        <f t="shared" si="12"/>
        <v>0</v>
      </c>
      <c r="D193" s="32" t="s">
        <v>25</v>
      </c>
      <c r="E193" s="24"/>
      <c r="F193" s="32" t="s">
        <v>8</v>
      </c>
      <c r="G193" s="30"/>
      <c r="H193" s="33"/>
    </row>
    <row r="194" spans="1:8" ht="11.1" customHeight="1" x14ac:dyDescent="0.25">
      <c r="A194" s="59" t="str">
        <f>B163</f>
        <v>Blank</v>
      </c>
      <c r="B194" s="71">
        <f>Assumptions!$E$126</f>
        <v>0</v>
      </c>
      <c r="C194" s="31">
        <f>C163*B194</f>
        <v>0</v>
      </c>
      <c r="D194" s="32" t="s">
        <v>25</v>
      </c>
      <c r="E194" s="24"/>
      <c r="F194" s="32" t="s">
        <v>8</v>
      </c>
      <c r="G194" s="30"/>
      <c r="H194" s="33"/>
    </row>
    <row r="195" spans="1:8" ht="11.1" customHeight="1" x14ac:dyDescent="0.25">
      <c r="A195" s="72"/>
      <c r="B195" s="72"/>
      <c r="C195" s="72"/>
      <c r="D195" s="34"/>
      <c r="E195" s="72"/>
      <c r="F195" s="72"/>
      <c r="G195" s="72"/>
      <c r="H195" s="72"/>
    </row>
    <row r="196" spans="1:8" ht="11.1" customHeight="1" x14ac:dyDescent="0.25">
      <c r="A196" s="59" t="s">
        <v>31</v>
      </c>
      <c r="B196" s="10"/>
      <c r="E196" s="73">
        <f>Assumptions!$E$147</f>
        <v>0</v>
      </c>
      <c r="F196" s="32" t="s">
        <v>32</v>
      </c>
      <c r="H196" s="33">
        <f>SUM(C183:C194)*E196</f>
        <v>0</v>
      </c>
    </row>
    <row r="197" spans="1:8" ht="11.1" customHeight="1" x14ac:dyDescent="0.25">
      <c r="A197" s="59" t="s">
        <v>33</v>
      </c>
      <c r="B197" s="23"/>
      <c r="C197" s="30"/>
      <c r="D197" s="30"/>
      <c r="E197" s="85">
        <f>Assumptions!$E$148</f>
        <v>0.08</v>
      </c>
      <c r="F197" s="32" t="s">
        <v>34</v>
      </c>
      <c r="G197" s="30"/>
      <c r="H197" s="33">
        <f>SUM(H183:H194)*E197</f>
        <v>0</v>
      </c>
    </row>
    <row r="198" spans="1:8" ht="11.1" customHeight="1" x14ac:dyDescent="0.25">
      <c r="A198" s="59" t="s">
        <v>35</v>
      </c>
      <c r="B198" s="23"/>
      <c r="C198" s="30"/>
      <c r="D198" s="30"/>
      <c r="E198" s="85">
        <f>Assumptions!$E$149</f>
        <v>5.0000000000000001E-3</v>
      </c>
      <c r="F198" s="32" t="s">
        <v>36</v>
      </c>
      <c r="G198" s="30"/>
      <c r="H198" s="33">
        <f>H165*E198</f>
        <v>25820</v>
      </c>
    </row>
    <row r="199" spans="1:8" ht="11.1" customHeight="1" x14ac:dyDescent="0.25">
      <c r="A199" s="59" t="s">
        <v>37</v>
      </c>
      <c r="B199" s="23"/>
      <c r="C199" s="30"/>
      <c r="D199" s="30"/>
      <c r="E199" s="85">
        <f>Assumptions!$E$150</f>
        <v>6.0000000000000001E-3</v>
      </c>
      <c r="F199" s="32" t="s">
        <v>34</v>
      </c>
      <c r="G199" s="30"/>
      <c r="H199" s="33">
        <f>SUM(H183:H194)*E199</f>
        <v>0</v>
      </c>
    </row>
    <row r="200" spans="1:8" ht="11.1" customHeight="1" x14ac:dyDescent="0.25">
      <c r="A200" s="59" t="s">
        <v>38</v>
      </c>
      <c r="B200" s="23"/>
      <c r="C200" s="30"/>
      <c r="D200" s="30"/>
      <c r="E200" s="85">
        <f>Assumptions!$E$151</f>
        <v>0.01</v>
      </c>
      <c r="F200" s="32" t="s">
        <v>36</v>
      </c>
      <c r="G200" s="30"/>
      <c r="H200" s="33">
        <f>SUM(H152:H157)*E200+H159*E200</f>
        <v>51640</v>
      </c>
    </row>
    <row r="201" spans="1:8" ht="11.1" customHeight="1" x14ac:dyDescent="0.25">
      <c r="A201" s="59" t="s">
        <v>39</v>
      </c>
      <c r="B201" s="23"/>
      <c r="C201" s="41"/>
      <c r="D201" s="30"/>
      <c r="E201" s="85">
        <f>Assumptions!$E$152</f>
        <v>0.05</v>
      </c>
      <c r="F201" s="32" t="s">
        <v>34</v>
      </c>
      <c r="G201" s="30"/>
      <c r="H201" s="33">
        <f>SUM(H183:H194)*E201</f>
        <v>0</v>
      </c>
    </row>
    <row r="202" spans="1:8" ht="11.1" customHeight="1" x14ac:dyDescent="0.25">
      <c r="A202" s="59" t="s">
        <v>40</v>
      </c>
      <c r="B202" s="10"/>
      <c r="E202" s="40"/>
      <c r="F202" s="32" t="s">
        <v>133</v>
      </c>
      <c r="H202" s="36">
        <f>C156*E202</f>
        <v>0</v>
      </c>
    </row>
    <row r="203" spans="1:8" ht="11.1" customHeight="1" x14ac:dyDescent="0.25">
      <c r="A203" s="59" t="s">
        <v>42</v>
      </c>
      <c r="B203" s="23"/>
      <c r="C203" s="39">
        <f>Assumptions!$C$154</f>
        <v>0.05</v>
      </c>
      <c r="D203" s="31">
        <f>Assumptions!$D$154</f>
        <v>12</v>
      </c>
      <c r="E203" s="74" t="s">
        <v>43</v>
      </c>
      <c r="F203" s="24">
        <f>Assumptions!$G$154</f>
        <v>3</v>
      </c>
      <c r="G203" s="74" t="s">
        <v>88</v>
      </c>
      <c r="H203" s="33">
        <f>(((SUM(H169:H181)*POWER((1+C203/12),((D203+F203)/12)*12))-SUM(H169:H181))   +     ((((SUM(H183:H202)*POWER((1+C203/12),((D203+F203)/12)*12))-SUM(H183:H202))*0.5)))</f>
        <v>2492.5173943994232</v>
      </c>
    </row>
    <row r="204" spans="1:8" ht="11.1" customHeight="1" x14ac:dyDescent="0.25">
      <c r="A204" s="59" t="s">
        <v>44</v>
      </c>
      <c r="B204" s="23"/>
      <c r="C204" s="39">
        <f>Assumptions!$C$155</f>
        <v>0.01</v>
      </c>
      <c r="D204" s="32" t="s">
        <v>45</v>
      </c>
      <c r="E204" s="30"/>
      <c r="F204" s="30"/>
      <c r="G204" s="30"/>
      <c r="H204" s="33">
        <f>SUM(H169:H202)*C204</f>
        <v>774.6</v>
      </c>
    </row>
    <row r="205" spans="1:8" ht="11.1" customHeight="1" x14ac:dyDescent="0.25">
      <c r="A205" s="59" t="s">
        <v>46</v>
      </c>
      <c r="B205" s="23"/>
      <c r="C205" s="30"/>
      <c r="D205" s="39">
        <f>Assumptions!$D$156</f>
        <v>0.17499999999999999</v>
      </c>
      <c r="E205" s="32" t="s">
        <v>47</v>
      </c>
      <c r="F205" s="30"/>
      <c r="G205" s="30"/>
      <c r="H205" s="33">
        <f>H165*D205</f>
        <v>903700</v>
      </c>
    </row>
    <row r="206" spans="1:8" ht="11.1" customHeight="1" x14ac:dyDescent="0.25">
      <c r="A206" s="61" t="s">
        <v>48</v>
      </c>
      <c r="B206" s="28"/>
      <c r="C206" s="28"/>
      <c r="D206" s="28"/>
      <c r="E206" s="28"/>
      <c r="F206" s="28"/>
      <c r="G206" s="28"/>
      <c r="H206" s="38">
        <f>SUM(H169:H205)</f>
        <v>984427.11739439936</v>
      </c>
    </row>
    <row r="207" spans="1:8" ht="11.1" customHeight="1" x14ac:dyDescent="0.25">
      <c r="A207" s="75"/>
      <c r="B207" s="30"/>
      <c r="C207" s="30"/>
      <c r="D207" s="30"/>
      <c r="E207" s="30"/>
      <c r="F207" s="30"/>
      <c r="G207" s="30"/>
      <c r="H207" s="76"/>
    </row>
    <row r="208" spans="1:8" ht="11.1" customHeight="1" x14ac:dyDescent="0.25">
      <c r="A208" s="77" t="s">
        <v>154</v>
      </c>
      <c r="B208" s="42"/>
      <c r="C208" s="42"/>
      <c r="D208" s="42"/>
      <c r="E208" s="42"/>
      <c r="F208" s="42"/>
      <c r="G208" s="42"/>
      <c r="H208" s="43">
        <f>H165-H206</f>
        <v>4179572.8826056006</v>
      </c>
    </row>
    <row r="209" spans="1:8" ht="11.1" customHeight="1" x14ac:dyDescent="0.25">
      <c r="A209" s="77" t="s">
        <v>155</v>
      </c>
      <c r="B209" s="42"/>
      <c r="C209" s="42"/>
      <c r="D209" s="42"/>
      <c r="E209" s="42"/>
      <c r="F209" s="42"/>
      <c r="G209" s="42"/>
      <c r="H209" s="78" t="e">
        <f>H208*(10000/C171)</f>
        <v>#DIV/0!</v>
      </c>
    </row>
    <row r="210" spans="1:8" ht="11.1" customHeight="1" x14ac:dyDescent="0.25"/>
    <row r="211" spans="1:8" ht="11.1" customHeight="1" x14ac:dyDescent="0.25"/>
    <row r="212" spans="1:8" ht="11.1" customHeight="1" x14ac:dyDescent="0.25"/>
    <row r="213" spans="1:8" ht="11.1" customHeight="1" x14ac:dyDescent="0.25"/>
    <row r="214" spans="1:8" ht="11.1" customHeight="1" x14ac:dyDescent="0.25"/>
    <row r="215" spans="1:8" ht="11.1" customHeight="1" x14ac:dyDescent="0.25"/>
    <row r="216" spans="1:8" ht="11.1" customHeight="1" x14ac:dyDescent="0.25"/>
    <row r="217" spans="1:8" ht="11.1" customHeight="1" x14ac:dyDescent="0.25"/>
    <row r="218" spans="1:8" ht="11.1" customHeight="1" x14ac:dyDescent="0.25"/>
    <row r="219" spans="1:8" ht="11.1" customHeight="1" x14ac:dyDescent="0.25"/>
    <row r="220" spans="1:8" ht="11.1" customHeight="1" x14ac:dyDescent="0.25"/>
    <row r="221" spans="1:8" ht="11.1" customHeight="1" x14ac:dyDescent="0.25"/>
    <row r="222" spans="1:8" ht="11.1" customHeight="1" x14ac:dyDescent="0.25"/>
    <row r="223" spans="1:8" ht="11.1" customHeight="1" x14ac:dyDescent="0.25"/>
    <row r="224" spans="1:8" ht="11.1" customHeight="1" x14ac:dyDescent="0.25"/>
    <row r="225" ht="11.1" customHeight="1" x14ac:dyDescent="0.25"/>
    <row r="226" ht="11.1" customHeight="1" x14ac:dyDescent="0.25"/>
    <row r="227" ht="11.1" customHeight="1" x14ac:dyDescent="0.25"/>
    <row r="228" ht="11.1" customHeight="1" x14ac:dyDescent="0.25"/>
    <row r="229" ht="11.1" customHeight="1" x14ac:dyDescent="0.25"/>
    <row r="230" ht="11.1" customHeight="1" x14ac:dyDescent="0.25"/>
    <row r="231" ht="11.1" customHeight="1" x14ac:dyDescent="0.25"/>
    <row r="232" ht="11.1" customHeight="1" x14ac:dyDescent="0.25"/>
    <row r="233" ht="11.1" customHeight="1" x14ac:dyDescent="0.25"/>
    <row r="234" ht="11.1" customHeight="1" x14ac:dyDescent="0.25"/>
    <row r="235" ht="11.1" customHeight="1" x14ac:dyDescent="0.25"/>
    <row r="236" ht="11.1" customHeight="1" x14ac:dyDescent="0.25"/>
    <row r="237" ht="11.1" customHeight="1" x14ac:dyDescent="0.25"/>
    <row r="238" ht="11.1" customHeight="1" x14ac:dyDescent="0.25"/>
    <row r="239" ht="11.1" customHeight="1" x14ac:dyDescent="0.25"/>
    <row r="240" ht="11.1" customHeight="1" x14ac:dyDescent="0.25"/>
    <row r="241" ht="11.1" customHeight="1" x14ac:dyDescent="0.25"/>
    <row r="242" ht="11.1" customHeight="1" x14ac:dyDescent="0.25"/>
    <row r="243" ht="11.1" customHeight="1" x14ac:dyDescent="0.25"/>
    <row r="244" ht="11.1" customHeight="1" x14ac:dyDescent="0.25"/>
    <row r="245" ht="11.1" customHeight="1" x14ac:dyDescent="0.25"/>
    <row r="246" ht="11.1" customHeight="1" x14ac:dyDescent="0.25"/>
    <row r="247" ht="11.1" customHeight="1" x14ac:dyDescent="0.25"/>
    <row r="248" ht="11.1" customHeight="1" x14ac:dyDescent="0.25"/>
    <row r="249" ht="11.1" customHeight="1" x14ac:dyDescent="0.25"/>
    <row r="250" ht="11.1" customHeight="1" x14ac:dyDescent="0.25"/>
    <row r="251" ht="11.1" customHeight="1" x14ac:dyDescent="0.25"/>
    <row r="252" ht="11.1" customHeight="1" x14ac:dyDescent="0.25"/>
    <row r="253" ht="11.1" customHeight="1" x14ac:dyDescent="0.25"/>
    <row r="254" ht="11.1" customHeight="1" x14ac:dyDescent="0.25"/>
    <row r="255" ht="11.1" customHeight="1" x14ac:dyDescent="0.25"/>
    <row r="256" ht="11.1" customHeight="1" x14ac:dyDescent="0.25"/>
    <row r="257" ht="11.1" customHeight="1" x14ac:dyDescent="0.25"/>
    <row r="258" ht="11.1" customHeight="1" x14ac:dyDescent="0.25"/>
    <row r="259" ht="11.1" customHeight="1" x14ac:dyDescent="0.25"/>
    <row r="260" ht="11.1" customHeight="1" x14ac:dyDescent="0.25"/>
    <row r="261" ht="11.1" customHeight="1" x14ac:dyDescent="0.25"/>
    <row r="262" ht="11.1" customHeight="1" x14ac:dyDescent="0.25"/>
    <row r="263" ht="11.1" customHeight="1" x14ac:dyDescent="0.25"/>
    <row r="264" ht="11.1" customHeight="1" x14ac:dyDescent="0.25"/>
    <row r="265" ht="11.1" customHeight="1" x14ac:dyDescent="0.25"/>
    <row r="266" ht="11.1" customHeight="1" x14ac:dyDescent="0.25"/>
    <row r="267" ht="11.1" customHeight="1" x14ac:dyDescent="0.25"/>
    <row r="268" ht="11.1" customHeight="1" x14ac:dyDescent="0.25"/>
    <row r="269" ht="11.1" customHeight="1" x14ac:dyDescent="0.25"/>
    <row r="270" ht="11.1" customHeight="1" x14ac:dyDescent="0.25"/>
    <row r="271" ht="11.1" customHeight="1" x14ac:dyDescent="0.25"/>
    <row r="272" ht="11.1" customHeight="1" x14ac:dyDescent="0.25"/>
    <row r="273" ht="11.1" customHeight="1" x14ac:dyDescent="0.25"/>
    <row r="274" ht="11.1" customHeight="1" x14ac:dyDescent="0.25"/>
    <row r="275" ht="11.1" customHeight="1" x14ac:dyDescent="0.25"/>
    <row r="276" ht="11.1" customHeight="1" x14ac:dyDescent="0.25"/>
    <row r="277" ht="11.1" customHeight="1" x14ac:dyDescent="0.25"/>
    <row r="278" ht="11.1" customHeight="1" x14ac:dyDescent="0.25"/>
    <row r="279" ht="11.1" customHeight="1" x14ac:dyDescent="0.25"/>
    <row r="280" ht="11.1" customHeight="1" x14ac:dyDescent="0.25"/>
    <row r="281" ht="11.1" customHeight="1" x14ac:dyDescent="0.25"/>
    <row r="282" ht="11.1" customHeight="1" x14ac:dyDescent="0.25"/>
    <row r="283" ht="11.1" customHeight="1" x14ac:dyDescent="0.25"/>
    <row r="284" ht="11.1" customHeight="1" x14ac:dyDescent="0.25"/>
    <row r="285" ht="11.1" customHeight="1" x14ac:dyDescent="0.25"/>
    <row r="286" ht="11.1" customHeight="1" x14ac:dyDescent="0.25"/>
    <row r="287" ht="11.1" customHeight="1" x14ac:dyDescent="0.25"/>
    <row r="288" ht="11.1" customHeight="1" x14ac:dyDescent="0.25"/>
    <row r="289" ht="11.1" customHeight="1" x14ac:dyDescent="0.25"/>
    <row r="290" ht="11.1" customHeight="1" x14ac:dyDescent="0.25"/>
    <row r="291" ht="11.1" customHeight="1" x14ac:dyDescent="0.25"/>
    <row r="292" ht="11.1" customHeight="1" x14ac:dyDescent="0.25"/>
    <row r="293" ht="11.1" customHeight="1" x14ac:dyDescent="0.25"/>
    <row r="294" ht="11.1" customHeight="1" x14ac:dyDescent="0.25"/>
    <row r="295" ht="11.1" customHeight="1" x14ac:dyDescent="0.25"/>
    <row r="296" ht="11.1" customHeight="1" x14ac:dyDescent="0.25"/>
    <row r="297" ht="11.1" customHeight="1" x14ac:dyDescent="0.25"/>
    <row r="298" ht="11.1" customHeight="1" x14ac:dyDescent="0.25"/>
    <row r="299" ht="11.1" customHeight="1" x14ac:dyDescent="0.25"/>
    <row r="300" ht="11.1" customHeight="1" x14ac:dyDescent="0.25"/>
    <row r="301" ht="11.1" customHeight="1" x14ac:dyDescent="0.25"/>
    <row r="302" ht="11.1" customHeight="1" x14ac:dyDescent="0.25"/>
    <row r="303" ht="11.1" customHeight="1" x14ac:dyDescent="0.25"/>
    <row r="304" ht="11.1" customHeight="1" x14ac:dyDescent="0.25"/>
    <row r="305" ht="11.1" customHeight="1" x14ac:dyDescent="0.25"/>
    <row r="306" ht="11.1" customHeight="1" x14ac:dyDescent="0.25"/>
    <row r="307" ht="11.1" customHeight="1" x14ac:dyDescent="0.25"/>
    <row r="308" ht="11.1" customHeight="1" x14ac:dyDescent="0.25"/>
    <row r="309" ht="11.1" customHeight="1" x14ac:dyDescent="0.25"/>
    <row r="310" ht="11.1" customHeight="1" x14ac:dyDescent="0.25"/>
    <row r="311" ht="11.1" customHeight="1" x14ac:dyDescent="0.25"/>
    <row r="312" ht="11.1" customHeight="1" x14ac:dyDescent="0.25"/>
    <row r="313" ht="11.1" customHeight="1" x14ac:dyDescent="0.25"/>
    <row r="314" ht="11.1" customHeight="1" x14ac:dyDescent="0.25"/>
    <row r="315" ht="11.1" customHeight="1" x14ac:dyDescent="0.25"/>
    <row r="316" ht="11.1" customHeight="1" x14ac:dyDescent="0.25"/>
    <row r="317" ht="11.1" customHeight="1" x14ac:dyDescent="0.25"/>
    <row r="318" ht="11.1" customHeight="1" x14ac:dyDescent="0.25"/>
    <row r="319" ht="11.1" customHeight="1" x14ac:dyDescent="0.25"/>
    <row r="320" ht="11.1" customHeight="1" x14ac:dyDescent="0.25"/>
    <row r="321" ht="11.1" customHeight="1" x14ac:dyDescent="0.25"/>
    <row r="322" ht="11.1" customHeight="1" x14ac:dyDescent="0.25"/>
    <row r="323" ht="11.1" customHeight="1" x14ac:dyDescent="0.25"/>
    <row r="324" ht="11.1" customHeight="1" x14ac:dyDescent="0.25"/>
    <row r="325" ht="11.1" customHeight="1" x14ac:dyDescent="0.25"/>
    <row r="326" ht="11.1" customHeight="1" x14ac:dyDescent="0.25"/>
    <row r="327" ht="11.1" customHeight="1" x14ac:dyDescent="0.25"/>
    <row r="328" ht="11.1" customHeight="1" x14ac:dyDescent="0.25"/>
    <row r="329" ht="11.1" customHeight="1" x14ac:dyDescent="0.25"/>
    <row r="330" ht="11.1" customHeight="1" x14ac:dyDescent="0.25"/>
    <row r="331" ht="11.1" customHeight="1" x14ac:dyDescent="0.25"/>
    <row r="332" ht="11.1" customHeight="1" x14ac:dyDescent="0.25"/>
    <row r="333" ht="11.1" customHeight="1" x14ac:dyDescent="0.25"/>
    <row r="334" ht="11.1" customHeight="1" x14ac:dyDescent="0.25"/>
    <row r="335" ht="11.1" customHeight="1" x14ac:dyDescent="0.25"/>
    <row r="336" ht="11.1" customHeight="1" x14ac:dyDescent="0.25"/>
    <row r="337" ht="11.1" customHeight="1" x14ac:dyDescent="0.25"/>
    <row r="338" ht="11.1" customHeight="1" x14ac:dyDescent="0.25"/>
    <row r="339" ht="11.1" customHeight="1" x14ac:dyDescent="0.25"/>
    <row r="340" ht="11.1" customHeight="1" x14ac:dyDescent="0.25"/>
    <row r="341" ht="11.1" customHeight="1" x14ac:dyDescent="0.25"/>
    <row r="342" ht="11.1" customHeight="1" x14ac:dyDescent="0.25"/>
    <row r="343" ht="11.1" customHeight="1" x14ac:dyDescent="0.25"/>
    <row r="344" ht="11.1" customHeight="1" x14ac:dyDescent="0.25"/>
    <row r="345" ht="11.1" customHeight="1" x14ac:dyDescent="0.25"/>
    <row r="346" ht="11.1" customHeight="1" x14ac:dyDescent="0.25"/>
    <row r="347" ht="11.1" customHeight="1" x14ac:dyDescent="0.25"/>
    <row r="348" ht="11.1" customHeight="1" x14ac:dyDescent="0.25"/>
    <row r="349" ht="11.1" customHeight="1" x14ac:dyDescent="0.25"/>
    <row r="350" ht="11.1" customHeight="1" x14ac:dyDescent="0.25"/>
    <row r="351" ht="11.1" customHeight="1" x14ac:dyDescent="0.25"/>
    <row r="352" ht="11.1" customHeight="1" x14ac:dyDescent="0.25"/>
    <row r="353" ht="11.1" customHeight="1" x14ac:dyDescent="0.25"/>
    <row r="354" ht="11.1" customHeight="1" x14ac:dyDescent="0.25"/>
    <row r="355" ht="11.1" customHeight="1" x14ac:dyDescent="0.25"/>
    <row r="356" ht="11.1" customHeight="1" x14ac:dyDescent="0.25"/>
    <row r="357" ht="11.1" customHeight="1" x14ac:dyDescent="0.25"/>
    <row r="358" ht="11.1" customHeight="1" x14ac:dyDescent="0.25"/>
    <row r="359" ht="11.1" customHeight="1" x14ac:dyDescent="0.25"/>
    <row r="360" ht="11.1" customHeight="1" x14ac:dyDescent="0.25"/>
    <row r="361" ht="11.1" customHeight="1" x14ac:dyDescent="0.25"/>
    <row r="362" ht="11.1" customHeight="1" x14ac:dyDescent="0.25"/>
    <row r="363" ht="11.1" customHeight="1" x14ac:dyDescent="0.25"/>
    <row r="364" ht="11.1" customHeight="1" x14ac:dyDescent="0.25"/>
    <row r="365" ht="11.1" customHeight="1" x14ac:dyDescent="0.25"/>
    <row r="366" ht="11.1" customHeight="1" x14ac:dyDescent="0.25"/>
    <row r="367" ht="11.1" customHeight="1" x14ac:dyDescent="0.25"/>
    <row r="368" ht="11.1" customHeight="1" x14ac:dyDescent="0.25"/>
    <row r="369" ht="11.1" customHeight="1" x14ac:dyDescent="0.25"/>
    <row r="370" ht="11.1" customHeight="1" x14ac:dyDescent="0.25"/>
    <row r="371" ht="11.1" customHeight="1" x14ac:dyDescent="0.25"/>
    <row r="372" ht="11.1" customHeight="1" x14ac:dyDescent="0.25"/>
    <row r="373" ht="11.1" customHeight="1" x14ac:dyDescent="0.25"/>
    <row r="374" ht="11.1" customHeight="1" x14ac:dyDescent="0.25"/>
    <row r="375" ht="11.1" customHeight="1" x14ac:dyDescent="0.25"/>
    <row r="376" ht="11.1" customHeight="1" x14ac:dyDescent="0.25"/>
    <row r="377" ht="11.1" customHeight="1" x14ac:dyDescent="0.25"/>
    <row r="378" ht="11.1" customHeight="1" x14ac:dyDescent="0.25"/>
    <row r="379" ht="11.1" customHeight="1" x14ac:dyDescent="0.25"/>
    <row r="380" ht="11.1" customHeight="1" x14ac:dyDescent="0.25"/>
    <row r="381" ht="11.1" customHeight="1" x14ac:dyDescent="0.25"/>
    <row r="382" ht="11.1" customHeight="1" x14ac:dyDescent="0.25"/>
    <row r="383" ht="11.1" customHeight="1" x14ac:dyDescent="0.25"/>
    <row r="384" ht="11.1" customHeight="1" x14ac:dyDescent="0.25"/>
    <row r="385" ht="11.1" customHeight="1" x14ac:dyDescent="0.25"/>
    <row r="386" ht="11.1" customHeight="1" x14ac:dyDescent="0.25"/>
    <row r="387" ht="11.1" customHeight="1" x14ac:dyDescent="0.25"/>
    <row r="388" ht="11.1" customHeight="1" x14ac:dyDescent="0.25"/>
    <row r="389" ht="11.1" customHeight="1" x14ac:dyDescent="0.25"/>
    <row r="390" ht="11.1" customHeight="1" x14ac:dyDescent="0.25"/>
    <row r="391" ht="11.1" customHeight="1" x14ac:dyDescent="0.25"/>
    <row r="392" ht="11.1" customHeight="1" x14ac:dyDescent="0.25"/>
    <row r="393" ht="11.1" customHeight="1" x14ac:dyDescent="0.25"/>
    <row r="394" ht="11.1" customHeight="1" x14ac:dyDescent="0.25"/>
    <row r="395" ht="11.1" customHeight="1" x14ac:dyDescent="0.25"/>
    <row r="396" ht="11.1" customHeight="1" x14ac:dyDescent="0.25"/>
    <row r="397" ht="11.1" customHeight="1" x14ac:dyDescent="0.25"/>
    <row r="398" ht="11.1" customHeight="1" x14ac:dyDescent="0.25"/>
    <row r="399" ht="11.1" customHeight="1" x14ac:dyDescent="0.25"/>
    <row r="400" ht="11.1" customHeight="1" x14ac:dyDescent="0.25"/>
    <row r="401" ht="11.1" customHeight="1" x14ac:dyDescent="0.25"/>
    <row r="402" ht="11.1" customHeight="1" x14ac:dyDescent="0.25"/>
    <row r="403" ht="11.1" customHeight="1" x14ac:dyDescent="0.25"/>
    <row r="404" ht="11.1" customHeight="1" x14ac:dyDescent="0.25"/>
    <row r="405" ht="11.1" customHeight="1" x14ac:dyDescent="0.25"/>
    <row r="406" ht="11.1" customHeight="1" x14ac:dyDescent="0.25"/>
    <row r="407" ht="11.1" customHeight="1" x14ac:dyDescent="0.25"/>
    <row r="408" ht="11.1" customHeight="1" x14ac:dyDescent="0.25"/>
    <row r="409" ht="11.1" customHeight="1" x14ac:dyDescent="0.25"/>
    <row r="410" ht="11.1" customHeight="1" x14ac:dyDescent="0.25"/>
    <row r="411" ht="11.1" customHeight="1" x14ac:dyDescent="0.25"/>
    <row r="412" ht="11.1" customHeight="1" x14ac:dyDescent="0.25"/>
    <row r="413" ht="11.1" customHeight="1" x14ac:dyDescent="0.25"/>
    <row r="414" ht="11.1" customHeight="1" x14ac:dyDescent="0.25"/>
    <row r="415" ht="11.1" customHeight="1" x14ac:dyDescent="0.25"/>
    <row r="416" ht="11.1" customHeight="1" x14ac:dyDescent="0.25"/>
    <row r="417" ht="11.1" customHeight="1" x14ac:dyDescent="0.25"/>
    <row r="418" ht="11.1" customHeight="1" x14ac:dyDescent="0.25"/>
    <row r="419" ht="11.1" customHeight="1" x14ac:dyDescent="0.25"/>
    <row r="420" ht="11.1" customHeight="1" x14ac:dyDescent="0.25"/>
    <row r="421" ht="11.1" customHeight="1" x14ac:dyDescent="0.25"/>
    <row r="422" ht="11.1" customHeight="1" x14ac:dyDescent="0.25"/>
    <row r="423" ht="11.1" customHeight="1" x14ac:dyDescent="0.25"/>
    <row r="424" ht="11.1" customHeight="1" x14ac:dyDescent="0.25"/>
    <row r="425" ht="11.1" customHeight="1" x14ac:dyDescent="0.25"/>
    <row r="426" ht="11.1" customHeight="1" x14ac:dyDescent="0.25"/>
    <row r="427" ht="11.1" customHeight="1" x14ac:dyDescent="0.25"/>
    <row r="428" ht="11.1" customHeight="1" x14ac:dyDescent="0.25"/>
    <row r="429" ht="11.1" customHeight="1" x14ac:dyDescent="0.25"/>
    <row r="430" ht="11.1" customHeight="1" x14ac:dyDescent="0.25"/>
    <row r="431" ht="11.1" customHeight="1" x14ac:dyDescent="0.25"/>
    <row r="432" ht="11.1" customHeight="1" x14ac:dyDescent="0.25"/>
    <row r="433" ht="11.1" customHeight="1" x14ac:dyDescent="0.25"/>
    <row r="434" ht="11.1" customHeight="1" x14ac:dyDescent="0.25"/>
    <row r="435" ht="11.1" customHeight="1" x14ac:dyDescent="0.25"/>
    <row r="436" ht="11.1" customHeight="1" x14ac:dyDescent="0.25"/>
    <row r="437" ht="11.1" customHeight="1" x14ac:dyDescent="0.25"/>
    <row r="438" ht="11.1" customHeight="1" x14ac:dyDescent="0.25"/>
    <row r="439" ht="11.1" customHeight="1" x14ac:dyDescent="0.25"/>
    <row r="440" ht="11.1" customHeight="1" x14ac:dyDescent="0.25"/>
    <row r="441" ht="11.1" customHeight="1" x14ac:dyDescent="0.25"/>
    <row r="442" ht="11.1" customHeight="1" x14ac:dyDescent="0.25"/>
    <row r="443" ht="11.1" customHeight="1" x14ac:dyDescent="0.25"/>
    <row r="444" ht="11.1" customHeight="1" x14ac:dyDescent="0.25"/>
    <row r="445" ht="11.1" customHeight="1" x14ac:dyDescent="0.25"/>
    <row r="446" ht="11.1" customHeight="1" x14ac:dyDescent="0.25"/>
    <row r="447" ht="11.1" customHeight="1" x14ac:dyDescent="0.25"/>
    <row r="448" ht="11.1" customHeight="1" x14ac:dyDescent="0.25"/>
  </sheetData>
  <mergeCells count="6">
    <mergeCell ref="A1:B5"/>
    <mergeCell ref="D2:H4"/>
    <mergeCell ref="A141:B145"/>
    <mergeCell ref="D142:H144"/>
    <mergeCell ref="A71:B75"/>
    <mergeCell ref="D72:H74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24577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123825</xdr:rowOff>
              </from>
              <to>
                <xdr:col>2</xdr:col>
                <xdr:colOff>266700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24577" r:id="rId4"/>
      </mc:Fallback>
    </mc:AlternateContent>
    <mc:AlternateContent xmlns:mc="http://schemas.openxmlformats.org/markup-compatibility/2006">
      <mc:Choice Requires="x14">
        <oleObject progId="CorelDRAW.Graphic.12" shapeId="24581" r:id="rId6">
          <objectPr defaultSize="0" autoPict="0" r:id="rId5">
            <anchor moveWithCells="1" sizeWithCells="1">
              <from>
                <xdr:col>0</xdr:col>
                <xdr:colOff>152400</xdr:colOff>
                <xdr:row>70</xdr:row>
                <xdr:rowOff>123825</xdr:rowOff>
              </from>
              <to>
                <xdr:col>2</xdr:col>
                <xdr:colOff>266700</xdr:colOff>
                <xdr:row>74</xdr:row>
                <xdr:rowOff>104775</xdr:rowOff>
              </to>
            </anchor>
          </objectPr>
        </oleObject>
      </mc:Choice>
      <mc:Fallback>
        <oleObject progId="CorelDRAW.Graphic.12" shapeId="24581" r:id="rId6"/>
      </mc:Fallback>
    </mc:AlternateContent>
    <mc:AlternateContent xmlns:mc="http://schemas.openxmlformats.org/markup-compatibility/2006">
      <mc:Choice Requires="x14">
        <oleObject progId="CorelDRAW.Graphic.12" shapeId="24587" r:id="rId7">
          <objectPr defaultSize="0" autoPict="0" r:id="rId5">
            <anchor moveWithCells="1" sizeWithCells="1">
              <from>
                <xdr:col>0</xdr:col>
                <xdr:colOff>152400</xdr:colOff>
                <xdr:row>140</xdr:row>
                <xdr:rowOff>123825</xdr:rowOff>
              </from>
              <to>
                <xdr:col>2</xdr:col>
                <xdr:colOff>266700</xdr:colOff>
                <xdr:row>144</xdr:row>
                <xdr:rowOff>104775</xdr:rowOff>
              </to>
            </anchor>
          </objectPr>
        </oleObject>
      </mc:Choice>
      <mc:Fallback>
        <oleObject progId="CorelDRAW.Graphic.12" shapeId="24587" r:id="rId7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96"/>
  <sheetViews>
    <sheetView topLeftCell="A40" zoomScale="50" zoomScaleNormal="50" workbookViewId="0">
      <selection activeCell="E77" sqref="E77"/>
    </sheetView>
  </sheetViews>
  <sheetFormatPr defaultRowHeight="15" x14ac:dyDescent="0.25"/>
  <cols>
    <col min="1" max="1" width="12.7109375" customWidth="1"/>
    <col min="8" max="8" width="12.7109375" customWidth="1"/>
    <col min="9" max="9" width="1.7109375" customWidth="1"/>
    <col min="10" max="10" width="12.7109375" customWidth="1"/>
    <col min="17" max="17" width="12.7109375" customWidth="1"/>
    <col min="18" max="18" width="1.7109375" customWidth="1"/>
    <col min="19" max="19" width="12.7109375" customWidth="1"/>
    <col min="26" max="26" width="12.7109375" customWidth="1"/>
    <col min="27" max="27" width="1.7109375" customWidth="1"/>
    <col min="28" max="28" width="12.7109375" customWidth="1"/>
    <col min="35" max="35" width="12.7109375" customWidth="1"/>
  </cols>
  <sheetData>
    <row r="1" spans="1:8" ht="11.1" customHeight="1" x14ac:dyDescent="0.3">
      <c r="A1" s="274"/>
      <c r="B1" s="274"/>
      <c r="C1" s="20"/>
      <c r="D1" s="21"/>
      <c r="E1" s="20"/>
      <c r="F1" s="20"/>
      <c r="G1" s="20"/>
      <c r="H1" s="20"/>
    </row>
    <row r="2" spans="1:8" ht="11.1" customHeight="1" x14ac:dyDescent="0.25">
      <c r="A2" s="274"/>
      <c r="B2" s="274"/>
      <c r="C2" s="11"/>
      <c r="D2" s="277" t="s">
        <v>115</v>
      </c>
      <c r="E2" s="277"/>
      <c r="F2" s="277"/>
      <c r="G2" s="277"/>
      <c r="H2" s="277"/>
    </row>
    <row r="3" spans="1:8" ht="11.1" customHeight="1" x14ac:dyDescent="0.25">
      <c r="A3" s="274"/>
      <c r="B3" s="274"/>
      <c r="C3" s="11"/>
      <c r="D3" s="277"/>
      <c r="E3" s="277"/>
      <c r="F3" s="277"/>
      <c r="G3" s="277"/>
      <c r="H3" s="277"/>
    </row>
    <row r="4" spans="1:8" ht="11.1" customHeight="1" x14ac:dyDescent="0.25">
      <c r="A4" s="274"/>
      <c r="B4" s="274"/>
      <c r="C4" s="11"/>
      <c r="D4" s="277"/>
      <c r="E4" s="277"/>
      <c r="F4" s="277"/>
      <c r="G4" s="277"/>
      <c r="H4" s="277"/>
    </row>
    <row r="5" spans="1:8" ht="11.1" customHeight="1" x14ac:dyDescent="0.25">
      <c r="A5" s="274"/>
      <c r="B5" s="274"/>
      <c r="C5" s="11"/>
      <c r="D5" s="11"/>
      <c r="E5" s="11"/>
      <c r="F5" s="11"/>
      <c r="G5" s="11"/>
      <c r="H5" s="11"/>
    </row>
    <row r="6" spans="1:8" ht="11.1" customHeight="1" x14ac:dyDescent="0.25">
      <c r="A6" s="22" t="s">
        <v>100</v>
      </c>
      <c r="B6" s="22"/>
      <c r="C6" s="23"/>
      <c r="D6" s="23"/>
      <c r="E6" s="79" t="str">
        <f>Assumptions!$G$120</f>
        <v>Mid Range Hotel</v>
      </c>
      <c r="F6" s="49"/>
      <c r="G6" s="80"/>
      <c r="H6" s="50"/>
    </row>
    <row r="7" spans="1:8" ht="11.1" customHeight="1" x14ac:dyDescent="0.25">
      <c r="A7" s="22" t="s">
        <v>0</v>
      </c>
      <c r="B7" s="23"/>
      <c r="C7" s="23"/>
      <c r="D7" s="23"/>
      <c r="E7" s="79" t="s">
        <v>136</v>
      </c>
      <c r="F7" s="49"/>
      <c r="G7" s="49"/>
      <c r="H7" s="51"/>
    </row>
    <row r="8" spans="1:8" ht="11.1" customHeight="1" x14ac:dyDescent="0.25">
      <c r="A8" s="22" t="s">
        <v>1</v>
      </c>
      <c r="B8" s="22"/>
      <c r="C8" s="23"/>
      <c r="D8" s="23"/>
      <c r="E8" s="81" t="str">
        <f>Assumptions!$A$160</f>
        <v>Area Wide</v>
      </c>
      <c r="F8" s="82"/>
      <c r="G8" s="83"/>
      <c r="H8" s="84"/>
    </row>
    <row r="9" spans="1:8" ht="11.1" customHeight="1" x14ac:dyDescent="0.25">
      <c r="A9" s="22" t="s">
        <v>2</v>
      </c>
      <c r="B9" s="22"/>
      <c r="C9" s="10"/>
      <c r="D9" s="23"/>
      <c r="E9" s="55">
        <f>SUM(C43:C54)</f>
        <v>3600</v>
      </c>
      <c r="F9" s="23" t="s">
        <v>3</v>
      </c>
      <c r="G9" s="25"/>
      <c r="H9" s="25"/>
    </row>
    <row r="10" spans="1:8" ht="11.1" customHeight="1" x14ac:dyDescent="0.25">
      <c r="A10" s="22"/>
      <c r="B10" s="23"/>
      <c r="C10" s="23"/>
      <c r="D10" s="56"/>
      <c r="E10" s="23"/>
      <c r="F10" s="25"/>
      <c r="G10" s="25"/>
      <c r="H10" s="25"/>
    </row>
    <row r="11" spans="1:8" ht="11.1" customHeight="1" x14ac:dyDescent="0.25">
      <c r="A11" s="27" t="s">
        <v>4</v>
      </c>
      <c r="B11" s="28"/>
      <c r="C11" s="28"/>
      <c r="D11" s="28"/>
      <c r="E11" s="28"/>
      <c r="F11" s="28"/>
      <c r="G11" s="28"/>
      <c r="H11" s="29"/>
    </row>
    <row r="12" spans="1:8" ht="11.1" customHeight="1" x14ac:dyDescent="0.25">
      <c r="A12" s="57" t="s">
        <v>5</v>
      </c>
      <c r="B12" s="58" t="s">
        <v>6</v>
      </c>
      <c r="C12" s="31"/>
      <c r="D12" s="32" t="s">
        <v>7</v>
      </c>
      <c r="E12" s="24">
        <f>Assumptions!$C$132</f>
        <v>700</v>
      </c>
      <c r="F12" s="32" t="s">
        <v>8</v>
      </c>
      <c r="G12" s="30"/>
      <c r="H12" s="33">
        <f t="shared" ref="H12:H23" si="0">C12*E12</f>
        <v>0</v>
      </c>
    </row>
    <row r="13" spans="1:8" ht="11.1" customHeight="1" x14ac:dyDescent="0.25">
      <c r="A13" s="57" t="s">
        <v>9</v>
      </c>
      <c r="B13" s="58" t="s">
        <v>10</v>
      </c>
      <c r="C13" s="31"/>
      <c r="D13" s="32" t="s">
        <v>7</v>
      </c>
      <c r="E13" s="24">
        <f>Assumptions!$C$133</f>
        <v>1400</v>
      </c>
      <c r="F13" s="32" t="s">
        <v>8</v>
      </c>
      <c r="G13" s="30"/>
      <c r="H13" s="33">
        <f t="shared" si="0"/>
        <v>0</v>
      </c>
    </row>
    <row r="14" spans="1:8" ht="11.1" customHeight="1" x14ac:dyDescent="0.25">
      <c r="A14" s="57" t="s">
        <v>11</v>
      </c>
      <c r="B14" s="58" t="s">
        <v>12</v>
      </c>
      <c r="C14" s="31"/>
      <c r="D14" s="32" t="s">
        <v>7</v>
      </c>
      <c r="E14" s="24">
        <f>Assumptions!$C$134</f>
        <v>2750</v>
      </c>
      <c r="F14" s="32" t="s">
        <v>8</v>
      </c>
      <c r="G14" s="30"/>
      <c r="H14" s="33">
        <f t="shared" si="0"/>
        <v>0</v>
      </c>
    </row>
    <row r="15" spans="1:8" ht="11.1" customHeight="1" x14ac:dyDescent="0.25">
      <c r="A15" s="57" t="s">
        <v>13</v>
      </c>
      <c r="B15" s="58" t="s">
        <v>14</v>
      </c>
      <c r="C15" s="31"/>
      <c r="D15" s="32" t="s">
        <v>7</v>
      </c>
      <c r="E15" s="24">
        <f>Assumptions!$C$135</f>
        <v>1800</v>
      </c>
      <c r="F15" s="32" t="s">
        <v>8</v>
      </c>
      <c r="G15" s="30"/>
      <c r="H15" s="33">
        <f t="shared" si="0"/>
        <v>0</v>
      </c>
    </row>
    <row r="16" spans="1:8" ht="11.1" customHeight="1" x14ac:dyDescent="0.25">
      <c r="A16" s="57" t="s">
        <v>15</v>
      </c>
      <c r="B16" s="58" t="s">
        <v>16</v>
      </c>
      <c r="C16" s="24"/>
      <c r="D16" s="32" t="s">
        <v>7</v>
      </c>
      <c r="E16" s="24">
        <f>Assumptions!$C$136</f>
        <v>1291</v>
      </c>
      <c r="F16" s="32" t="s">
        <v>8</v>
      </c>
      <c r="G16" s="30"/>
      <c r="H16" s="33">
        <f t="shared" si="0"/>
        <v>0</v>
      </c>
    </row>
    <row r="17" spans="1:8" ht="11.1" customHeight="1" x14ac:dyDescent="0.25">
      <c r="A17" s="59" t="s">
        <v>17</v>
      </c>
      <c r="B17" s="58" t="s">
        <v>18</v>
      </c>
      <c r="C17" s="24">
        <f>Assumptions!$C$120</f>
        <v>3000</v>
      </c>
      <c r="D17" s="32" t="s">
        <v>7</v>
      </c>
      <c r="E17" s="24">
        <f>Assumptions!$C$137</f>
        <v>2500</v>
      </c>
      <c r="F17" s="32" t="s">
        <v>8</v>
      </c>
      <c r="G17" s="30"/>
      <c r="H17" s="33">
        <f t="shared" si="0"/>
        <v>7500000</v>
      </c>
    </row>
    <row r="18" spans="1:8" ht="11.1" customHeight="1" x14ac:dyDescent="0.25">
      <c r="A18" s="59" t="s">
        <v>19</v>
      </c>
      <c r="B18" s="58" t="s">
        <v>20</v>
      </c>
      <c r="C18" s="24"/>
      <c r="D18" s="32" t="s">
        <v>7</v>
      </c>
      <c r="E18" s="24">
        <f>Assumptions!$C$138</f>
        <v>1077</v>
      </c>
      <c r="F18" s="32" t="s">
        <v>8</v>
      </c>
      <c r="G18" s="30"/>
      <c r="H18" s="33">
        <f t="shared" si="0"/>
        <v>0</v>
      </c>
    </row>
    <row r="19" spans="1:8" ht="11.1" customHeight="1" x14ac:dyDescent="0.25">
      <c r="A19" s="57" t="s">
        <v>21</v>
      </c>
      <c r="B19" s="58" t="s">
        <v>22</v>
      </c>
      <c r="C19" s="40"/>
      <c r="D19" s="32" t="s">
        <v>7</v>
      </c>
      <c r="E19" s="24">
        <f>Assumptions!$C$139</f>
        <v>1350</v>
      </c>
      <c r="F19" s="32" t="s">
        <v>8</v>
      </c>
      <c r="H19" s="33">
        <f t="shared" si="0"/>
        <v>0</v>
      </c>
    </row>
    <row r="20" spans="1:8" ht="11.1" customHeight="1" x14ac:dyDescent="0.25">
      <c r="A20" s="57" t="s">
        <v>52</v>
      </c>
      <c r="B20" s="58"/>
      <c r="C20" s="31"/>
      <c r="D20" s="32" t="s">
        <v>25</v>
      </c>
      <c r="E20" s="24">
        <f>Assumptions!$C$140</f>
        <v>400</v>
      </c>
      <c r="F20" s="32" t="s">
        <v>8</v>
      </c>
      <c r="G20" s="30"/>
      <c r="H20" s="33">
        <f t="shared" si="0"/>
        <v>0</v>
      </c>
    </row>
    <row r="21" spans="1:8" ht="11.1" customHeight="1" x14ac:dyDescent="0.25">
      <c r="A21" s="57" t="s">
        <v>23</v>
      </c>
      <c r="B21" s="86" t="s">
        <v>24</v>
      </c>
      <c r="C21" s="31"/>
      <c r="D21" s="32" t="s">
        <v>25</v>
      </c>
      <c r="E21" s="24">
        <f>Assumptions!$C$141</f>
        <v>1500</v>
      </c>
      <c r="F21" s="32" t="s">
        <v>8</v>
      </c>
      <c r="G21" s="30"/>
      <c r="H21" s="33">
        <f t="shared" si="0"/>
        <v>0</v>
      </c>
    </row>
    <row r="22" spans="1:8" ht="11.1" customHeight="1" x14ac:dyDescent="0.25">
      <c r="A22" s="57" t="s">
        <v>23</v>
      </c>
      <c r="B22" s="86" t="s">
        <v>24</v>
      </c>
      <c r="C22" s="31"/>
      <c r="D22" s="32" t="s">
        <v>25</v>
      </c>
      <c r="E22" s="24">
        <f>Assumptions!$C$142</f>
        <v>700</v>
      </c>
      <c r="F22" s="32" t="s">
        <v>8</v>
      </c>
      <c r="G22" s="30"/>
      <c r="H22" s="33">
        <f t="shared" si="0"/>
        <v>0</v>
      </c>
    </row>
    <row r="23" spans="1:8" ht="11.1" customHeight="1" x14ac:dyDescent="0.25">
      <c r="A23" s="57" t="s">
        <v>23</v>
      </c>
      <c r="B23" s="86" t="s">
        <v>24</v>
      </c>
      <c r="C23" s="31"/>
      <c r="D23" s="32" t="s">
        <v>25</v>
      </c>
      <c r="E23" s="24">
        <f>Assumptions!$C$143</f>
        <v>0</v>
      </c>
      <c r="F23" s="32" t="s">
        <v>8</v>
      </c>
      <c r="G23" s="30"/>
      <c r="H23" s="33">
        <f t="shared" si="0"/>
        <v>0</v>
      </c>
    </row>
    <row r="24" spans="1:8" ht="11.1" customHeight="1" x14ac:dyDescent="0.25">
      <c r="A24" s="60"/>
      <c r="B24" s="34"/>
      <c r="C24" s="28"/>
      <c r="D24" s="28"/>
      <c r="E24" s="28"/>
      <c r="F24" s="28"/>
      <c r="G24" s="28"/>
      <c r="H24" s="35"/>
    </row>
    <row r="25" spans="1:8" ht="11.1" customHeight="1" x14ac:dyDescent="0.25">
      <c r="A25" s="61" t="s">
        <v>4</v>
      </c>
      <c r="B25" s="28"/>
      <c r="C25" s="28"/>
      <c r="D25" s="28"/>
      <c r="E25" s="28"/>
      <c r="F25" s="28"/>
      <c r="G25" s="28"/>
      <c r="H25" s="38">
        <f>SUM(H12:H24)</f>
        <v>7500000</v>
      </c>
    </row>
    <row r="26" spans="1:8" ht="11.1" customHeight="1" x14ac:dyDescent="0.25">
      <c r="A26" s="62"/>
      <c r="B26" s="32"/>
      <c r="C26" s="63"/>
      <c r="D26" s="32"/>
      <c r="E26" s="30"/>
      <c r="F26" s="32"/>
      <c r="G26" s="30"/>
      <c r="H26" s="64"/>
    </row>
    <row r="27" spans="1:8" ht="11.1" customHeight="1" x14ac:dyDescent="0.25">
      <c r="A27" s="61" t="s">
        <v>26</v>
      </c>
      <c r="B27" s="28"/>
      <c r="C27" s="28"/>
      <c r="D27" s="28"/>
      <c r="E27" s="28"/>
      <c r="F27" s="28"/>
      <c r="G27" s="28"/>
      <c r="H27" s="37"/>
    </row>
    <row r="28" spans="1:8" ht="11.1" customHeight="1" x14ac:dyDescent="0.25">
      <c r="A28" s="65" t="s">
        <v>27</v>
      </c>
      <c r="B28" s="66" t="s">
        <v>28</v>
      </c>
      <c r="C28" s="63"/>
      <c r="D28" s="32"/>
      <c r="E28" s="30"/>
      <c r="F28" s="32"/>
      <c r="G28" s="30"/>
      <c r="H28" s="64"/>
    </row>
    <row r="29" spans="1:8" ht="11.1" customHeight="1" x14ac:dyDescent="0.25">
      <c r="A29" s="57" t="s">
        <v>5</v>
      </c>
      <c r="B29" s="67">
        <f>Assumptions!$D$115</f>
        <v>2</v>
      </c>
      <c r="C29" s="31">
        <f>C12*B29</f>
        <v>0</v>
      </c>
      <c r="D29" s="32" t="s">
        <v>7</v>
      </c>
      <c r="E29" s="24"/>
      <c r="F29" s="32" t="s">
        <v>8</v>
      </c>
      <c r="G29" s="30"/>
      <c r="H29" s="33">
        <f t="shared" ref="H29:H40" si="1">C29*E29</f>
        <v>0</v>
      </c>
    </row>
    <row r="30" spans="1:8" ht="11.1" customHeight="1" x14ac:dyDescent="0.25">
      <c r="A30" s="57" t="s">
        <v>9</v>
      </c>
      <c r="B30" s="67">
        <f>Assumptions!$D$116</f>
        <v>2</v>
      </c>
      <c r="C30" s="31">
        <f t="shared" ref="C30:C40" si="2">C13*B30</f>
        <v>0</v>
      </c>
      <c r="D30" s="32" t="s">
        <v>7</v>
      </c>
      <c r="E30" s="24"/>
      <c r="F30" s="32" t="s">
        <v>8</v>
      </c>
      <c r="G30" s="30"/>
      <c r="H30" s="33">
        <f t="shared" si="1"/>
        <v>0</v>
      </c>
    </row>
    <row r="31" spans="1:8" ht="11.1" customHeight="1" x14ac:dyDescent="0.25">
      <c r="A31" s="57" t="s">
        <v>11</v>
      </c>
      <c r="B31" s="67">
        <f>Assumptions!$D$117</f>
        <v>3</v>
      </c>
      <c r="C31" s="31">
        <f t="shared" si="2"/>
        <v>0</v>
      </c>
      <c r="D31" s="32" t="s">
        <v>7</v>
      </c>
      <c r="E31" s="24"/>
      <c r="F31" s="32" t="s">
        <v>8</v>
      </c>
      <c r="G31" s="30"/>
      <c r="H31" s="33">
        <f t="shared" si="1"/>
        <v>0</v>
      </c>
    </row>
    <row r="32" spans="1:8" ht="11.1" customHeight="1" x14ac:dyDescent="0.25">
      <c r="A32" s="57" t="s">
        <v>13</v>
      </c>
      <c r="B32" s="67">
        <f>Assumptions!$D$118</f>
        <v>1.5</v>
      </c>
      <c r="C32" s="31">
        <f t="shared" si="2"/>
        <v>0</v>
      </c>
      <c r="D32" s="32" t="s">
        <v>7</v>
      </c>
      <c r="E32" s="24"/>
      <c r="F32" s="32" t="s">
        <v>8</v>
      </c>
      <c r="G32" s="30"/>
      <c r="H32" s="33">
        <f t="shared" si="1"/>
        <v>0</v>
      </c>
    </row>
    <row r="33" spans="1:8" ht="11.1" customHeight="1" x14ac:dyDescent="0.25">
      <c r="A33" s="57" t="s">
        <v>15</v>
      </c>
      <c r="B33" s="67">
        <f>Assumptions!$D$119</f>
        <v>1.5</v>
      </c>
      <c r="C33" s="31">
        <f t="shared" si="2"/>
        <v>0</v>
      </c>
      <c r="D33" s="32" t="s">
        <v>7</v>
      </c>
      <c r="E33" s="24"/>
      <c r="F33" s="32" t="s">
        <v>8</v>
      </c>
      <c r="G33" s="30"/>
      <c r="H33" s="33">
        <f t="shared" si="1"/>
        <v>0</v>
      </c>
    </row>
    <row r="34" spans="1:8" ht="11.1" customHeight="1" x14ac:dyDescent="0.25">
      <c r="A34" s="59" t="s">
        <v>17</v>
      </c>
      <c r="B34" s="67">
        <f>Assumptions!$D$120</f>
        <v>2</v>
      </c>
      <c r="C34" s="31">
        <f t="shared" si="2"/>
        <v>6000</v>
      </c>
      <c r="D34" s="32" t="s">
        <v>7</v>
      </c>
      <c r="E34" s="24">
        <f>(Assumptions!D206+(Assumptions!D198-Assumptions!D206)*Assumptions!D215)/10000</f>
        <v>38.5</v>
      </c>
      <c r="F34" s="32" t="s">
        <v>8</v>
      </c>
      <c r="G34" s="30"/>
      <c r="H34" s="33">
        <f t="shared" si="1"/>
        <v>231000</v>
      </c>
    </row>
    <row r="35" spans="1:8" ht="11.1" customHeight="1" x14ac:dyDescent="0.25">
      <c r="A35" s="59" t="s">
        <v>19</v>
      </c>
      <c r="B35" s="67">
        <f>Assumptions!$D$121</f>
        <v>1.5</v>
      </c>
      <c r="C35" s="31">
        <f t="shared" si="2"/>
        <v>0</v>
      </c>
      <c r="D35" s="32" t="s">
        <v>7</v>
      </c>
      <c r="E35" s="24"/>
      <c r="F35" s="32" t="s">
        <v>8</v>
      </c>
      <c r="G35" s="30"/>
      <c r="H35" s="33">
        <f t="shared" si="1"/>
        <v>0</v>
      </c>
    </row>
    <row r="36" spans="1:8" ht="11.1" customHeight="1" x14ac:dyDescent="0.25">
      <c r="A36" s="57" t="s">
        <v>21</v>
      </c>
      <c r="B36" s="67">
        <f>Assumptions!$D$122</f>
        <v>3</v>
      </c>
      <c r="C36" s="31">
        <f t="shared" si="2"/>
        <v>0</v>
      </c>
      <c r="D36" s="32" t="s">
        <v>7</v>
      </c>
      <c r="E36" s="24"/>
      <c r="F36" s="32" t="s">
        <v>8</v>
      </c>
      <c r="H36" s="33">
        <f t="shared" si="1"/>
        <v>0</v>
      </c>
    </row>
    <row r="37" spans="1:8" ht="11.1" customHeight="1" x14ac:dyDescent="0.25">
      <c r="A37" s="68" t="s">
        <v>52</v>
      </c>
      <c r="B37" s="67">
        <f>Assumptions!$D$123</f>
        <v>2</v>
      </c>
      <c r="C37" s="31">
        <f t="shared" si="2"/>
        <v>0</v>
      </c>
      <c r="D37" s="32" t="s">
        <v>25</v>
      </c>
      <c r="E37" s="24"/>
      <c r="F37" s="32" t="s">
        <v>8</v>
      </c>
      <c r="G37" s="30"/>
      <c r="H37" s="33">
        <f t="shared" si="1"/>
        <v>0</v>
      </c>
    </row>
    <row r="38" spans="1:8" ht="11.1" customHeight="1" x14ac:dyDescent="0.25">
      <c r="A38" s="68" t="str">
        <f>B21</f>
        <v>Blank</v>
      </c>
      <c r="B38" s="67">
        <f>Assumptions!$D$124</f>
        <v>2</v>
      </c>
      <c r="C38" s="31">
        <f t="shared" si="2"/>
        <v>0</v>
      </c>
      <c r="D38" s="32" t="s">
        <v>25</v>
      </c>
      <c r="E38" s="24"/>
      <c r="F38" s="32" t="s">
        <v>8</v>
      </c>
      <c r="G38" s="30"/>
      <c r="H38" s="33">
        <f t="shared" si="1"/>
        <v>0</v>
      </c>
    </row>
    <row r="39" spans="1:8" ht="11.1" customHeight="1" x14ac:dyDescent="0.25">
      <c r="A39" s="68" t="str">
        <f>B22</f>
        <v>Blank</v>
      </c>
      <c r="B39" s="67">
        <f>Assumptions!$D$125</f>
        <v>2</v>
      </c>
      <c r="C39" s="31">
        <f t="shared" si="2"/>
        <v>0</v>
      </c>
      <c r="D39" s="32" t="s">
        <v>25</v>
      </c>
      <c r="E39" s="24"/>
      <c r="F39" s="32" t="s">
        <v>8</v>
      </c>
      <c r="G39" s="30"/>
      <c r="H39" s="33">
        <f t="shared" si="1"/>
        <v>0</v>
      </c>
    </row>
    <row r="40" spans="1:8" ht="11.1" customHeight="1" x14ac:dyDescent="0.25">
      <c r="A40" s="68" t="str">
        <f>B23</f>
        <v>Blank</v>
      </c>
      <c r="B40" s="67">
        <f>Assumptions!$D$126</f>
        <v>0</v>
      </c>
      <c r="C40" s="31">
        <f t="shared" si="2"/>
        <v>0</v>
      </c>
      <c r="D40" s="32" t="s">
        <v>25</v>
      </c>
      <c r="E40" s="24"/>
      <c r="F40" s="32" t="s">
        <v>8</v>
      </c>
      <c r="G40" s="30"/>
      <c r="H40" s="33">
        <f t="shared" si="1"/>
        <v>0</v>
      </c>
    </row>
    <row r="41" spans="1:8" ht="11.1" customHeight="1" x14ac:dyDescent="0.25">
      <c r="A41" s="61" t="s">
        <v>29</v>
      </c>
      <c r="B41" s="34"/>
      <c r="C41" s="69"/>
      <c r="D41" s="34"/>
      <c r="E41" s="28" t="s">
        <v>126</v>
      </c>
      <c r="F41" s="34"/>
      <c r="G41" s="39">
        <f>IF(SUM(H29:H40)&lt;250000,1%,IF(SUM(H29:H40)&lt;500000,3%,IF(SUM(H29:H40)&gt;500000,4%)))</f>
        <v>0.01</v>
      </c>
      <c r="H41" s="70">
        <f>SUM(H29:H40)*G41</f>
        <v>2310</v>
      </c>
    </row>
    <row r="42" spans="1:8" ht="11.1" customHeight="1" x14ac:dyDescent="0.25">
      <c r="A42" s="65"/>
      <c r="B42" s="66" t="s">
        <v>30</v>
      </c>
      <c r="C42" s="63"/>
      <c r="D42" s="32"/>
      <c r="E42" s="30"/>
      <c r="F42" s="32"/>
      <c r="G42" s="30"/>
      <c r="H42" s="64"/>
    </row>
    <row r="43" spans="1:8" ht="11.1" customHeight="1" x14ac:dyDescent="0.25">
      <c r="A43" s="57" t="s">
        <v>5</v>
      </c>
      <c r="B43" s="71">
        <f>Assumptions!$E$115</f>
        <v>1</v>
      </c>
      <c r="C43" s="31">
        <f>C12*B43</f>
        <v>0</v>
      </c>
      <c r="D43" s="32" t="s">
        <v>7</v>
      </c>
      <c r="E43" s="24">
        <f>Assumptions!$F$115</f>
        <v>782</v>
      </c>
      <c r="F43" s="32" t="s">
        <v>8</v>
      </c>
      <c r="G43" s="30"/>
      <c r="H43" s="33">
        <f>C43*E43</f>
        <v>0</v>
      </c>
    </row>
    <row r="44" spans="1:8" ht="11.1" customHeight="1" x14ac:dyDescent="0.25">
      <c r="A44" s="57" t="s">
        <v>9</v>
      </c>
      <c r="B44" s="71">
        <f>Assumptions!$E$116</f>
        <v>1.2</v>
      </c>
      <c r="C44" s="31">
        <f t="shared" ref="C44:C53" si="3">C13*B44</f>
        <v>0</v>
      </c>
      <c r="D44" s="32" t="s">
        <v>7</v>
      </c>
      <c r="E44" s="24">
        <f>Assumptions!$F$116</f>
        <v>1624</v>
      </c>
      <c r="F44" s="32" t="s">
        <v>8</v>
      </c>
      <c r="G44" s="30"/>
      <c r="H44" s="33">
        <f t="shared" ref="H44:H54" si="4">C44*E44</f>
        <v>0</v>
      </c>
    </row>
    <row r="45" spans="1:8" ht="11.1" customHeight="1" x14ac:dyDescent="0.25">
      <c r="A45" s="57" t="s">
        <v>11</v>
      </c>
      <c r="B45" s="71">
        <f>Assumptions!$E$117</f>
        <v>1</v>
      </c>
      <c r="C45" s="31">
        <f t="shared" si="3"/>
        <v>0</v>
      </c>
      <c r="D45" s="32" t="s">
        <v>7</v>
      </c>
      <c r="E45" s="24">
        <f>Assumptions!$F$117</f>
        <v>1169</v>
      </c>
      <c r="F45" s="32" t="s">
        <v>8</v>
      </c>
      <c r="G45" s="30"/>
      <c r="H45" s="33">
        <f t="shared" si="4"/>
        <v>0</v>
      </c>
    </row>
    <row r="46" spans="1:8" ht="11.1" customHeight="1" x14ac:dyDescent="0.25">
      <c r="A46" s="57" t="s">
        <v>13</v>
      </c>
      <c r="B46" s="71">
        <f>Assumptions!$E$118</f>
        <v>1</v>
      </c>
      <c r="C46" s="31">
        <f t="shared" si="3"/>
        <v>0</v>
      </c>
      <c r="D46" s="32" t="s">
        <v>7</v>
      </c>
      <c r="E46" s="24">
        <f>Assumptions!$F$118</f>
        <v>1028</v>
      </c>
      <c r="F46" s="32" t="s">
        <v>8</v>
      </c>
      <c r="G46" s="30"/>
      <c r="H46" s="33">
        <f t="shared" si="4"/>
        <v>0</v>
      </c>
    </row>
    <row r="47" spans="1:8" ht="11.1" customHeight="1" x14ac:dyDescent="0.25">
      <c r="A47" s="57" t="s">
        <v>15</v>
      </c>
      <c r="B47" s="71">
        <f>Assumptions!$E$119</f>
        <v>1.2</v>
      </c>
      <c r="C47" s="31">
        <f t="shared" si="3"/>
        <v>0</v>
      </c>
      <c r="D47" s="32" t="s">
        <v>7</v>
      </c>
      <c r="E47" s="24">
        <f>Assumptions!$F$119</f>
        <v>1415</v>
      </c>
      <c r="F47" s="32" t="s">
        <v>8</v>
      </c>
      <c r="G47" s="30"/>
      <c r="H47" s="33">
        <f t="shared" si="4"/>
        <v>0</v>
      </c>
    </row>
    <row r="48" spans="1:8" ht="11.1" customHeight="1" x14ac:dyDescent="0.25">
      <c r="A48" s="59" t="s">
        <v>17</v>
      </c>
      <c r="B48" s="71">
        <f>Assumptions!$E$120</f>
        <v>1.2</v>
      </c>
      <c r="C48" s="31">
        <f t="shared" si="3"/>
        <v>3600</v>
      </c>
      <c r="D48" s="32" t="s">
        <v>7</v>
      </c>
      <c r="E48" s="24">
        <f>Assumptions!$F$120</f>
        <v>1597</v>
      </c>
      <c r="F48" s="32" t="s">
        <v>8</v>
      </c>
      <c r="G48" s="30"/>
      <c r="H48" s="33">
        <f t="shared" si="4"/>
        <v>5749200</v>
      </c>
    </row>
    <row r="49" spans="1:8" ht="11.1" customHeight="1" x14ac:dyDescent="0.25">
      <c r="A49" s="59" t="s">
        <v>19</v>
      </c>
      <c r="B49" s="71">
        <f>Assumptions!$E$121</f>
        <v>1</v>
      </c>
      <c r="C49" s="31">
        <f t="shared" si="3"/>
        <v>0</v>
      </c>
      <c r="D49" s="32" t="s">
        <v>7</v>
      </c>
      <c r="E49" s="24">
        <f>Assumptions!$F$121</f>
        <v>2758</v>
      </c>
      <c r="F49" s="32" t="s">
        <v>8</v>
      </c>
      <c r="G49" s="30"/>
      <c r="H49" s="33">
        <f t="shared" si="4"/>
        <v>0</v>
      </c>
    </row>
    <row r="50" spans="1:8" ht="11.1" customHeight="1" x14ac:dyDescent="0.25">
      <c r="A50" s="57" t="s">
        <v>21</v>
      </c>
      <c r="B50" s="71">
        <f>Assumptions!$E$122</f>
        <v>1</v>
      </c>
      <c r="C50" s="31">
        <f t="shared" si="3"/>
        <v>0</v>
      </c>
      <c r="D50" s="32" t="s">
        <v>7</v>
      </c>
      <c r="E50" s="24">
        <f>Assumptions!$F$122</f>
        <v>1110</v>
      </c>
      <c r="F50" s="32" t="s">
        <v>8</v>
      </c>
      <c r="H50" s="33">
        <f t="shared" si="4"/>
        <v>0</v>
      </c>
    </row>
    <row r="51" spans="1:8" ht="11.1" customHeight="1" x14ac:dyDescent="0.25">
      <c r="A51" s="59" t="s">
        <v>52</v>
      </c>
      <c r="B51" s="71">
        <f>Assumptions!$E$123</f>
        <v>1</v>
      </c>
      <c r="C51" s="31">
        <f t="shared" si="3"/>
        <v>0</v>
      </c>
      <c r="D51" s="32" t="s">
        <v>25</v>
      </c>
      <c r="E51" s="24">
        <f>Assumptions!$F$123</f>
        <v>830</v>
      </c>
      <c r="F51" s="32" t="s">
        <v>8</v>
      </c>
      <c r="G51" s="30"/>
      <c r="H51" s="33">
        <f t="shared" si="4"/>
        <v>0</v>
      </c>
    </row>
    <row r="52" spans="1:8" ht="11.1" customHeight="1" x14ac:dyDescent="0.25">
      <c r="A52" s="59" t="str">
        <f>B21</f>
        <v>Blank</v>
      </c>
      <c r="B52" s="71">
        <f>Assumptions!$E$124</f>
        <v>1</v>
      </c>
      <c r="C52" s="31">
        <f t="shared" si="3"/>
        <v>0</v>
      </c>
      <c r="D52" s="32" t="s">
        <v>25</v>
      </c>
      <c r="E52" s="24"/>
      <c r="F52" s="32" t="s">
        <v>8</v>
      </c>
      <c r="G52" s="30"/>
      <c r="H52" s="33">
        <f t="shared" si="4"/>
        <v>0</v>
      </c>
    </row>
    <row r="53" spans="1:8" ht="11.1" customHeight="1" x14ac:dyDescent="0.25">
      <c r="A53" s="59" t="str">
        <f>B22</f>
        <v>Blank</v>
      </c>
      <c r="B53" s="71">
        <f>Assumptions!$E$125</f>
        <v>1</v>
      </c>
      <c r="C53" s="31">
        <f t="shared" si="3"/>
        <v>0</v>
      </c>
      <c r="D53" s="32" t="s">
        <v>25</v>
      </c>
      <c r="E53" s="24"/>
      <c r="F53" s="32" t="s">
        <v>8</v>
      </c>
      <c r="G53" s="30"/>
      <c r="H53" s="33">
        <f t="shared" si="4"/>
        <v>0</v>
      </c>
    </row>
    <row r="54" spans="1:8" ht="11.1" customHeight="1" x14ac:dyDescent="0.25">
      <c r="A54" s="59" t="str">
        <f>B23</f>
        <v>Blank</v>
      </c>
      <c r="B54" s="71">
        <f>Assumptions!$E$126</f>
        <v>0</v>
      </c>
      <c r="C54" s="31">
        <f>C23*B54</f>
        <v>0</v>
      </c>
      <c r="D54" s="32" t="s">
        <v>25</v>
      </c>
      <c r="E54" s="24"/>
      <c r="F54" s="32" t="s">
        <v>8</v>
      </c>
      <c r="G54" s="30"/>
      <c r="H54" s="33">
        <f t="shared" si="4"/>
        <v>0</v>
      </c>
    </row>
    <row r="55" spans="1:8" ht="11.1" customHeight="1" x14ac:dyDescent="0.25">
      <c r="A55" s="72"/>
      <c r="B55" s="72"/>
      <c r="C55" s="72"/>
      <c r="D55" s="34"/>
      <c r="E55" s="72"/>
      <c r="F55" s="72"/>
      <c r="G55" s="72"/>
      <c r="H55" s="72"/>
    </row>
    <row r="56" spans="1:8" ht="11.1" customHeight="1" x14ac:dyDescent="0.25">
      <c r="A56" s="59" t="s">
        <v>31</v>
      </c>
      <c r="B56" s="10"/>
      <c r="E56" s="73">
        <f>Assumptions!$E$147</f>
        <v>0</v>
      </c>
      <c r="F56" s="32" t="s">
        <v>32</v>
      </c>
      <c r="H56" s="33">
        <f>SUM(C43:C54)*E56</f>
        <v>0</v>
      </c>
    </row>
    <row r="57" spans="1:8" ht="11.1" customHeight="1" x14ac:dyDescent="0.25">
      <c r="A57" s="59" t="s">
        <v>33</v>
      </c>
      <c r="B57" s="23"/>
      <c r="C57" s="30"/>
      <c r="D57" s="30"/>
      <c r="E57" s="85">
        <f>Assumptions!$E$148</f>
        <v>0.08</v>
      </c>
      <c r="F57" s="32" t="s">
        <v>34</v>
      </c>
      <c r="G57" s="30"/>
      <c r="H57" s="33">
        <f>SUM(H43:H54)*E57</f>
        <v>459936</v>
      </c>
    </row>
    <row r="58" spans="1:8" ht="11.1" customHeight="1" x14ac:dyDescent="0.25">
      <c r="A58" s="59" t="s">
        <v>35</v>
      </c>
      <c r="B58" s="23"/>
      <c r="C58" s="30"/>
      <c r="D58" s="30"/>
      <c r="E58" s="85">
        <f>Assumptions!$E$149</f>
        <v>5.0000000000000001E-3</v>
      </c>
      <c r="F58" s="32" t="s">
        <v>36</v>
      </c>
      <c r="G58" s="30"/>
      <c r="H58" s="33">
        <f>H25*E58</f>
        <v>37500</v>
      </c>
    </row>
    <row r="59" spans="1:8" ht="11.1" customHeight="1" x14ac:dyDescent="0.25">
      <c r="A59" s="59" t="s">
        <v>37</v>
      </c>
      <c r="B59" s="23"/>
      <c r="C59" s="30"/>
      <c r="D59" s="30"/>
      <c r="E59" s="85">
        <f>Assumptions!$E$150</f>
        <v>6.0000000000000001E-3</v>
      </c>
      <c r="F59" s="32" t="s">
        <v>34</v>
      </c>
      <c r="G59" s="30"/>
      <c r="H59" s="33">
        <f>SUM(H43:H54)*E59</f>
        <v>34495.199999999997</v>
      </c>
    </row>
    <row r="60" spans="1:8" ht="11.1" customHeight="1" x14ac:dyDescent="0.25">
      <c r="A60" s="59" t="s">
        <v>38</v>
      </c>
      <c r="B60" s="23"/>
      <c r="C60" s="30"/>
      <c r="D60" s="30"/>
      <c r="E60" s="85">
        <f>Assumptions!$E$151</f>
        <v>0.01</v>
      </c>
      <c r="F60" s="32" t="s">
        <v>36</v>
      </c>
      <c r="G60" s="30"/>
      <c r="H60" s="33">
        <f>SUM(H12:H17)*E60+H19*E60</f>
        <v>75000</v>
      </c>
    </row>
    <row r="61" spans="1:8" ht="11.1" customHeight="1" x14ac:dyDescent="0.25">
      <c r="A61" s="59" t="s">
        <v>39</v>
      </c>
      <c r="B61" s="23"/>
      <c r="C61" s="41"/>
      <c r="D61" s="30"/>
      <c r="E61" s="85">
        <f>Assumptions!$E$152</f>
        <v>0.05</v>
      </c>
      <c r="F61" s="32" t="s">
        <v>34</v>
      </c>
      <c r="G61" s="30"/>
      <c r="H61" s="33">
        <f>SUM(H43:H54)*E61</f>
        <v>287460</v>
      </c>
    </row>
    <row r="62" spans="1:8" ht="11.1" customHeight="1" x14ac:dyDescent="0.25">
      <c r="A62" s="59" t="s">
        <v>40</v>
      </c>
      <c r="B62" s="10"/>
      <c r="E62" s="40">
        <f>Assumptions!$E$153</f>
        <v>10</v>
      </c>
      <c r="F62" s="32" t="s">
        <v>133</v>
      </c>
      <c r="H62" s="36">
        <f>C17*E62</f>
        <v>30000</v>
      </c>
    </row>
    <row r="63" spans="1:8" ht="11.1" customHeight="1" x14ac:dyDescent="0.25">
      <c r="A63" s="59" t="s">
        <v>42</v>
      </c>
      <c r="B63" s="23"/>
      <c r="C63" s="39">
        <f>Assumptions!$C$154</f>
        <v>0.05</v>
      </c>
      <c r="D63" s="31">
        <f>Assumptions!$D$154</f>
        <v>12</v>
      </c>
      <c r="E63" s="74" t="s">
        <v>43</v>
      </c>
      <c r="F63" s="24">
        <f>Assumptions!$G$154</f>
        <v>3</v>
      </c>
      <c r="G63" s="74" t="s">
        <v>88</v>
      </c>
      <c r="H63" s="33">
        <f>(((SUM(H29:H41)*POWER((1+C63/12),((D63+F63)/12)*12))-SUM(H29:H41))   +     ((((SUM(H43:H62)*POWER((1+C63/12),((D63+F63)/12)*12))-SUM(H43:H62))*0.5)))</f>
        <v>229758.59302460111</v>
      </c>
    </row>
    <row r="64" spans="1:8" ht="11.1" customHeight="1" x14ac:dyDescent="0.25">
      <c r="A64" s="59" t="s">
        <v>44</v>
      </c>
      <c r="B64" s="23"/>
      <c r="C64" s="39">
        <f>Assumptions!$C$155</f>
        <v>0.01</v>
      </c>
      <c r="D64" s="32" t="s">
        <v>45</v>
      </c>
      <c r="E64" s="30"/>
      <c r="F64" s="30"/>
      <c r="G64" s="30"/>
      <c r="H64" s="33">
        <f>SUM(H29:H62)*C64</f>
        <v>69069.012000000002</v>
      </c>
    </row>
    <row r="65" spans="1:8" ht="11.1" customHeight="1" x14ac:dyDescent="0.25">
      <c r="A65" s="59" t="s">
        <v>46</v>
      </c>
      <c r="B65" s="23"/>
      <c r="C65" s="30"/>
      <c r="D65" s="39">
        <f>Assumptions!$D$156</f>
        <v>0.17499999999999999</v>
      </c>
      <c r="E65" s="32" t="s">
        <v>47</v>
      </c>
      <c r="F65" s="30"/>
      <c r="G65" s="30"/>
      <c r="H65" s="33">
        <f>H25*D65</f>
        <v>1312500</v>
      </c>
    </row>
    <row r="66" spans="1:8" ht="11.1" customHeight="1" x14ac:dyDescent="0.25">
      <c r="A66" s="61" t="s">
        <v>48</v>
      </c>
      <c r="B66" s="28"/>
      <c r="C66" s="28"/>
      <c r="D66" s="28"/>
      <c r="E66" s="28"/>
      <c r="F66" s="28"/>
      <c r="G66" s="28"/>
      <c r="H66" s="38">
        <f>SUM(H29:H65)</f>
        <v>8518228.8050246015</v>
      </c>
    </row>
    <row r="67" spans="1:8" ht="11.1" customHeight="1" x14ac:dyDescent="0.25">
      <c r="A67" s="75"/>
      <c r="B67" s="30"/>
      <c r="C67" s="30"/>
      <c r="D67" s="30"/>
      <c r="E67" s="30"/>
      <c r="F67" s="30"/>
      <c r="G67" s="30"/>
      <c r="H67" s="76"/>
    </row>
    <row r="68" spans="1:8" ht="11.1" customHeight="1" x14ac:dyDescent="0.25">
      <c r="A68" s="77" t="s">
        <v>49</v>
      </c>
      <c r="B68" s="42"/>
      <c r="C68" s="42"/>
      <c r="D68" s="42"/>
      <c r="E68" s="42"/>
      <c r="F68" s="42"/>
      <c r="G68" s="42"/>
      <c r="H68" s="43">
        <f>H25-H66</f>
        <v>-1018228.8050246015</v>
      </c>
    </row>
    <row r="69" spans="1:8" ht="11.1" customHeight="1" x14ac:dyDescent="0.25">
      <c r="A69" s="77" t="s">
        <v>50</v>
      </c>
      <c r="B69" s="42"/>
      <c r="C69" s="42"/>
      <c r="D69" s="42"/>
      <c r="E69" s="42"/>
      <c r="F69" s="42"/>
      <c r="G69" s="42"/>
      <c r="H69" s="78">
        <f>H68/E9</f>
        <v>-282.84133472905597</v>
      </c>
    </row>
    <row r="70" spans="1:8" ht="11.1" customHeight="1" x14ac:dyDescent="0.25"/>
    <row r="71" spans="1:8" ht="11.1" customHeight="1" x14ac:dyDescent="0.3">
      <c r="A71" s="274"/>
      <c r="B71" s="274"/>
      <c r="C71" s="20"/>
      <c r="D71" s="21"/>
      <c r="E71" s="20"/>
      <c r="F71" s="20"/>
      <c r="G71" s="20"/>
      <c r="H71" s="20"/>
    </row>
    <row r="72" spans="1:8" ht="11.1" customHeight="1" x14ac:dyDescent="0.25">
      <c r="A72" s="274"/>
      <c r="B72" s="274"/>
      <c r="C72" s="11"/>
      <c r="D72" s="277" t="s">
        <v>115</v>
      </c>
      <c r="E72" s="277"/>
      <c r="F72" s="277"/>
      <c r="G72" s="277"/>
      <c r="H72" s="277"/>
    </row>
    <row r="73" spans="1:8" ht="11.1" customHeight="1" x14ac:dyDescent="0.25">
      <c r="A73" s="274"/>
      <c r="B73" s="274"/>
      <c r="C73" s="11"/>
      <c r="D73" s="277"/>
      <c r="E73" s="277"/>
      <c r="F73" s="277"/>
      <c r="G73" s="277"/>
      <c r="H73" s="277"/>
    </row>
    <row r="74" spans="1:8" ht="11.1" customHeight="1" x14ac:dyDescent="0.25">
      <c r="A74" s="274"/>
      <c r="B74" s="274"/>
      <c r="C74" s="11"/>
      <c r="D74" s="277"/>
      <c r="E74" s="277"/>
      <c r="F74" s="277"/>
      <c r="G74" s="277"/>
      <c r="H74" s="277"/>
    </row>
    <row r="75" spans="1:8" ht="11.1" customHeight="1" x14ac:dyDescent="0.25">
      <c r="A75" s="274"/>
      <c r="B75" s="274"/>
      <c r="C75" s="11"/>
      <c r="D75" s="11"/>
      <c r="E75" s="11"/>
      <c r="F75" s="11"/>
      <c r="G75" s="11"/>
      <c r="H75" s="11"/>
    </row>
    <row r="76" spans="1:8" ht="11.1" customHeight="1" x14ac:dyDescent="0.25">
      <c r="A76" s="22" t="s">
        <v>100</v>
      </c>
      <c r="B76" s="22"/>
      <c r="C76" s="23"/>
      <c r="D76" s="23"/>
      <c r="E76" s="79" t="str">
        <f>Assumptions!$G$120</f>
        <v>Mid Range Hotel</v>
      </c>
      <c r="F76" s="49"/>
      <c r="G76" s="80"/>
      <c r="H76" s="50"/>
    </row>
    <row r="77" spans="1:8" ht="11.1" customHeight="1" x14ac:dyDescent="0.25">
      <c r="A77" s="22" t="s">
        <v>0</v>
      </c>
      <c r="B77" s="23"/>
      <c r="C77" s="23"/>
      <c r="D77" s="23"/>
      <c r="E77" s="79" t="s">
        <v>135</v>
      </c>
      <c r="F77" s="49"/>
      <c r="G77" s="49"/>
      <c r="H77" s="51"/>
    </row>
    <row r="78" spans="1:8" ht="11.1" customHeight="1" x14ac:dyDescent="0.25">
      <c r="A78" s="22" t="s">
        <v>1</v>
      </c>
      <c r="B78" s="22"/>
      <c r="C78" s="23"/>
      <c r="D78" s="23"/>
      <c r="E78" s="81" t="str">
        <f>Assumptions!$A$160</f>
        <v>Area Wide</v>
      </c>
      <c r="F78" s="82"/>
      <c r="G78" s="83"/>
      <c r="H78" s="84"/>
    </row>
    <row r="79" spans="1:8" ht="11.1" customHeight="1" x14ac:dyDescent="0.25">
      <c r="A79" s="22" t="s">
        <v>2</v>
      </c>
      <c r="B79" s="22"/>
      <c r="C79" s="10"/>
      <c r="D79" s="23"/>
      <c r="E79" s="55">
        <f>SUM(C113:C124)</f>
        <v>3600</v>
      </c>
      <c r="F79" s="23" t="s">
        <v>3</v>
      </c>
      <c r="G79" s="25"/>
      <c r="H79" s="25"/>
    </row>
    <row r="80" spans="1:8" ht="11.1" customHeight="1" x14ac:dyDescent="0.25">
      <c r="A80" s="22"/>
      <c r="B80" s="23"/>
      <c r="C80" s="23"/>
      <c r="D80" s="56"/>
      <c r="E80" s="23"/>
      <c r="F80" s="25"/>
      <c r="G80" s="25"/>
      <c r="H80" s="25"/>
    </row>
    <row r="81" spans="1:8" ht="11.1" customHeight="1" x14ac:dyDescent="0.25">
      <c r="A81" s="27" t="s">
        <v>4</v>
      </c>
      <c r="B81" s="28"/>
      <c r="C81" s="28"/>
      <c r="D81" s="28"/>
      <c r="E81" s="28"/>
      <c r="F81" s="28"/>
      <c r="G81" s="28"/>
      <c r="H81" s="29"/>
    </row>
    <row r="82" spans="1:8" ht="11.1" customHeight="1" x14ac:dyDescent="0.25">
      <c r="A82" s="57" t="s">
        <v>5</v>
      </c>
      <c r="B82" s="58" t="s">
        <v>6</v>
      </c>
      <c r="C82" s="31"/>
      <c r="D82" s="32" t="s">
        <v>7</v>
      </c>
      <c r="E82" s="24">
        <f>Assumptions!$C$132</f>
        <v>700</v>
      </c>
      <c r="F82" s="32" t="s">
        <v>8</v>
      </c>
      <c r="G82" s="30"/>
      <c r="H82" s="33">
        <f t="shared" ref="H82:H93" si="5">C82*E82</f>
        <v>0</v>
      </c>
    </row>
    <row r="83" spans="1:8" ht="11.1" customHeight="1" x14ac:dyDescent="0.25">
      <c r="A83" s="57" t="s">
        <v>9</v>
      </c>
      <c r="B83" s="58" t="s">
        <v>10</v>
      </c>
      <c r="C83" s="31"/>
      <c r="D83" s="32" t="s">
        <v>7</v>
      </c>
      <c r="E83" s="24">
        <f>Assumptions!$C$133</f>
        <v>1400</v>
      </c>
      <c r="F83" s="32" t="s">
        <v>8</v>
      </c>
      <c r="G83" s="30"/>
      <c r="H83" s="33">
        <f t="shared" si="5"/>
        <v>0</v>
      </c>
    </row>
    <row r="84" spans="1:8" ht="11.1" customHeight="1" x14ac:dyDescent="0.25">
      <c r="A84" s="57" t="s">
        <v>11</v>
      </c>
      <c r="B84" s="58" t="s">
        <v>12</v>
      </c>
      <c r="C84" s="31"/>
      <c r="D84" s="32" t="s">
        <v>7</v>
      </c>
      <c r="E84" s="24">
        <f>Assumptions!$C$134</f>
        <v>2750</v>
      </c>
      <c r="F84" s="32" t="s">
        <v>8</v>
      </c>
      <c r="G84" s="30"/>
      <c r="H84" s="33">
        <f t="shared" si="5"/>
        <v>0</v>
      </c>
    </row>
    <row r="85" spans="1:8" ht="11.1" customHeight="1" x14ac:dyDescent="0.25">
      <c r="A85" s="57" t="s">
        <v>13</v>
      </c>
      <c r="B85" s="58" t="s">
        <v>14</v>
      </c>
      <c r="C85" s="31"/>
      <c r="D85" s="32" t="s">
        <v>7</v>
      </c>
      <c r="E85" s="24">
        <f>Assumptions!$C$135</f>
        <v>1800</v>
      </c>
      <c r="F85" s="32" t="s">
        <v>8</v>
      </c>
      <c r="G85" s="30"/>
      <c r="H85" s="33">
        <f t="shared" si="5"/>
        <v>0</v>
      </c>
    </row>
    <row r="86" spans="1:8" ht="11.1" customHeight="1" x14ac:dyDescent="0.25">
      <c r="A86" s="57" t="s">
        <v>15</v>
      </c>
      <c r="B86" s="58" t="s">
        <v>16</v>
      </c>
      <c r="C86" s="24"/>
      <c r="D86" s="32" t="s">
        <v>7</v>
      </c>
      <c r="E86" s="24">
        <f>Assumptions!$C$136</f>
        <v>1291</v>
      </c>
      <c r="F86" s="32" t="s">
        <v>8</v>
      </c>
      <c r="G86" s="30"/>
      <c r="H86" s="33">
        <f t="shared" si="5"/>
        <v>0</v>
      </c>
    </row>
    <row r="87" spans="1:8" ht="11.1" customHeight="1" x14ac:dyDescent="0.25">
      <c r="A87" s="59" t="s">
        <v>17</v>
      </c>
      <c r="B87" s="58" t="s">
        <v>18</v>
      </c>
      <c r="C87" s="24">
        <f>Assumptions!$C$120</f>
        <v>3000</v>
      </c>
      <c r="D87" s="32" t="s">
        <v>7</v>
      </c>
      <c r="E87" s="24">
        <f>Assumptions!$C$137</f>
        <v>2500</v>
      </c>
      <c r="F87" s="32" t="s">
        <v>8</v>
      </c>
      <c r="G87" s="30"/>
      <c r="H87" s="33">
        <f t="shared" si="5"/>
        <v>7500000</v>
      </c>
    </row>
    <row r="88" spans="1:8" ht="11.1" customHeight="1" x14ac:dyDescent="0.25">
      <c r="A88" s="59" t="s">
        <v>19</v>
      </c>
      <c r="B88" s="58" t="s">
        <v>20</v>
      </c>
      <c r="C88" s="24"/>
      <c r="D88" s="32" t="s">
        <v>7</v>
      </c>
      <c r="E88" s="24">
        <f>Assumptions!$C$138</f>
        <v>1077</v>
      </c>
      <c r="F88" s="32" t="s">
        <v>8</v>
      </c>
      <c r="G88" s="30"/>
      <c r="H88" s="33">
        <f t="shared" si="5"/>
        <v>0</v>
      </c>
    </row>
    <row r="89" spans="1:8" ht="11.1" customHeight="1" x14ac:dyDescent="0.25">
      <c r="A89" s="57" t="s">
        <v>21</v>
      </c>
      <c r="B89" s="58" t="s">
        <v>22</v>
      </c>
      <c r="C89" s="40"/>
      <c r="D89" s="32" t="s">
        <v>7</v>
      </c>
      <c r="E89" s="24">
        <f>Assumptions!$C$139</f>
        <v>1350</v>
      </c>
      <c r="F89" s="32" t="s">
        <v>8</v>
      </c>
      <c r="H89" s="33">
        <f t="shared" si="5"/>
        <v>0</v>
      </c>
    </row>
    <row r="90" spans="1:8" ht="11.1" customHeight="1" x14ac:dyDescent="0.25">
      <c r="A90" s="57" t="s">
        <v>52</v>
      </c>
      <c r="B90" s="58"/>
      <c r="C90" s="31"/>
      <c r="D90" s="32" t="s">
        <v>25</v>
      </c>
      <c r="E90" s="24">
        <f>Assumptions!$C$140</f>
        <v>400</v>
      </c>
      <c r="F90" s="32" t="s">
        <v>8</v>
      </c>
      <c r="G90" s="30"/>
      <c r="H90" s="33">
        <f t="shared" si="5"/>
        <v>0</v>
      </c>
    </row>
    <row r="91" spans="1:8" ht="11.1" customHeight="1" x14ac:dyDescent="0.25">
      <c r="A91" s="57" t="s">
        <v>23</v>
      </c>
      <c r="B91" s="86" t="s">
        <v>24</v>
      </c>
      <c r="C91" s="31"/>
      <c r="D91" s="32" t="s">
        <v>25</v>
      </c>
      <c r="E91" s="24">
        <f>Assumptions!$C$141</f>
        <v>1500</v>
      </c>
      <c r="F91" s="32" t="s">
        <v>8</v>
      </c>
      <c r="G91" s="30"/>
      <c r="H91" s="33">
        <f t="shared" si="5"/>
        <v>0</v>
      </c>
    </row>
    <row r="92" spans="1:8" ht="11.1" customHeight="1" x14ac:dyDescent="0.25">
      <c r="A92" s="57" t="s">
        <v>23</v>
      </c>
      <c r="B92" s="86" t="s">
        <v>24</v>
      </c>
      <c r="C92" s="31"/>
      <c r="D92" s="32" t="s">
        <v>25</v>
      </c>
      <c r="E92" s="24">
        <f>Assumptions!$C$142</f>
        <v>700</v>
      </c>
      <c r="F92" s="32" t="s">
        <v>8</v>
      </c>
      <c r="G92" s="30"/>
      <c r="H92" s="33">
        <f t="shared" si="5"/>
        <v>0</v>
      </c>
    </row>
    <row r="93" spans="1:8" ht="11.1" customHeight="1" x14ac:dyDescent="0.25">
      <c r="A93" s="57" t="s">
        <v>23</v>
      </c>
      <c r="B93" s="86" t="s">
        <v>24</v>
      </c>
      <c r="C93" s="31"/>
      <c r="D93" s="32" t="s">
        <v>25</v>
      </c>
      <c r="E93" s="24">
        <f>Assumptions!$C$143</f>
        <v>0</v>
      </c>
      <c r="F93" s="32" t="s">
        <v>8</v>
      </c>
      <c r="G93" s="30"/>
      <c r="H93" s="33">
        <f t="shared" si="5"/>
        <v>0</v>
      </c>
    </row>
    <row r="94" spans="1:8" ht="11.1" customHeight="1" x14ac:dyDescent="0.25">
      <c r="A94" s="60"/>
      <c r="B94" s="34"/>
      <c r="C94" s="28"/>
      <c r="D94" s="28"/>
      <c r="E94" s="28"/>
      <c r="F94" s="28"/>
      <c r="G94" s="28"/>
      <c r="H94" s="35"/>
    </row>
    <row r="95" spans="1:8" ht="11.1" customHeight="1" x14ac:dyDescent="0.25">
      <c r="A95" s="61" t="s">
        <v>4</v>
      </c>
      <c r="B95" s="28"/>
      <c r="C95" s="28"/>
      <c r="D95" s="28"/>
      <c r="E95" s="28"/>
      <c r="F95" s="28"/>
      <c r="G95" s="28"/>
      <c r="H95" s="38">
        <f>SUM(H82:H94)</f>
        <v>7500000</v>
      </c>
    </row>
    <row r="96" spans="1:8" ht="11.1" customHeight="1" x14ac:dyDescent="0.25">
      <c r="A96" s="62"/>
      <c r="B96" s="32"/>
      <c r="C96" s="63"/>
      <c r="D96" s="32"/>
      <c r="E96" s="30"/>
      <c r="F96" s="32"/>
      <c r="G96" s="30"/>
      <c r="H96" s="64"/>
    </row>
    <row r="97" spans="1:8" ht="11.1" customHeight="1" x14ac:dyDescent="0.25">
      <c r="A97" s="61" t="s">
        <v>26</v>
      </c>
      <c r="B97" s="28"/>
      <c r="C97" s="28"/>
      <c r="D97" s="28"/>
      <c r="E97" s="28"/>
      <c r="F97" s="28"/>
      <c r="G97" s="28"/>
      <c r="H97" s="37"/>
    </row>
    <row r="98" spans="1:8" ht="11.1" customHeight="1" x14ac:dyDescent="0.25">
      <c r="A98" s="65" t="s">
        <v>27</v>
      </c>
      <c r="B98" s="66" t="s">
        <v>28</v>
      </c>
      <c r="C98" s="63"/>
      <c r="D98" s="32"/>
      <c r="E98" s="30"/>
      <c r="F98" s="32"/>
      <c r="G98" s="30"/>
      <c r="H98" s="64"/>
    </row>
    <row r="99" spans="1:8" ht="11.1" customHeight="1" x14ac:dyDescent="0.25">
      <c r="A99" s="57" t="s">
        <v>5</v>
      </c>
      <c r="B99" s="67">
        <f>Assumptions!$D$115</f>
        <v>2</v>
      </c>
      <c r="C99" s="31">
        <f>C82*B99</f>
        <v>0</v>
      </c>
      <c r="D99" s="32" t="s">
        <v>7</v>
      </c>
      <c r="E99" s="24"/>
      <c r="F99" s="32" t="s">
        <v>8</v>
      </c>
      <c r="G99" s="30"/>
      <c r="H99" s="33">
        <f t="shared" ref="H99:H110" si="6">C99*E99</f>
        <v>0</v>
      </c>
    </row>
    <row r="100" spans="1:8" ht="11.1" customHeight="1" x14ac:dyDescent="0.25">
      <c r="A100" s="57" t="s">
        <v>9</v>
      </c>
      <c r="B100" s="67">
        <f>Assumptions!$D$116</f>
        <v>2</v>
      </c>
      <c r="C100" s="31">
        <f t="shared" ref="C100:C110" si="7">C83*B100</f>
        <v>0</v>
      </c>
      <c r="D100" s="32" t="s">
        <v>7</v>
      </c>
      <c r="E100" s="24"/>
      <c r="F100" s="32" t="s">
        <v>8</v>
      </c>
      <c r="G100" s="30"/>
      <c r="H100" s="33">
        <f t="shared" si="6"/>
        <v>0</v>
      </c>
    </row>
    <row r="101" spans="1:8" ht="11.1" customHeight="1" x14ac:dyDescent="0.25">
      <c r="A101" s="57" t="s">
        <v>11</v>
      </c>
      <c r="B101" s="67">
        <f>Assumptions!$D$117</f>
        <v>3</v>
      </c>
      <c r="C101" s="31">
        <f t="shared" si="7"/>
        <v>0</v>
      </c>
      <c r="D101" s="32" t="s">
        <v>7</v>
      </c>
      <c r="E101" s="24"/>
      <c r="F101" s="32" t="s">
        <v>8</v>
      </c>
      <c r="G101" s="30"/>
      <c r="H101" s="33">
        <f t="shared" si="6"/>
        <v>0</v>
      </c>
    </row>
    <row r="102" spans="1:8" ht="11.1" customHeight="1" x14ac:dyDescent="0.25">
      <c r="A102" s="57" t="s">
        <v>13</v>
      </c>
      <c r="B102" s="67">
        <f>Assumptions!$D$118</f>
        <v>1.5</v>
      </c>
      <c r="C102" s="31">
        <f t="shared" si="7"/>
        <v>0</v>
      </c>
      <c r="D102" s="32" t="s">
        <v>7</v>
      </c>
      <c r="E102" s="24"/>
      <c r="F102" s="32" t="s">
        <v>8</v>
      </c>
      <c r="G102" s="30"/>
      <c r="H102" s="33">
        <f t="shared" si="6"/>
        <v>0</v>
      </c>
    </row>
    <row r="103" spans="1:8" ht="11.1" customHeight="1" x14ac:dyDescent="0.25">
      <c r="A103" s="57" t="s">
        <v>15</v>
      </c>
      <c r="B103" s="67">
        <f>Assumptions!$D$119</f>
        <v>1.5</v>
      </c>
      <c r="C103" s="31">
        <f t="shared" si="7"/>
        <v>0</v>
      </c>
      <c r="D103" s="32" t="s">
        <v>7</v>
      </c>
      <c r="E103" s="24"/>
      <c r="F103" s="32" t="s">
        <v>8</v>
      </c>
      <c r="G103" s="30"/>
      <c r="H103" s="33">
        <f t="shared" si="6"/>
        <v>0</v>
      </c>
    </row>
    <row r="104" spans="1:8" ht="11.1" customHeight="1" x14ac:dyDescent="0.25">
      <c r="A104" s="59" t="s">
        <v>17</v>
      </c>
      <c r="B104" s="67">
        <f>Assumptions!$D$120</f>
        <v>2</v>
      </c>
      <c r="C104" s="31">
        <f t="shared" si="7"/>
        <v>6000</v>
      </c>
      <c r="D104" s="32" t="s">
        <v>7</v>
      </c>
      <c r="E104" s="24">
        <f>(Assumptions!D183+(Assumptions!D198-Assumptions!D183)*Assumptions!D215)/10000</f>
        <v>58.75</v>
      </c>
      <c r="F104" s="32" t="s">
        <v>8</v>
      </c>
      <c r="G104" s="30"/>
      <c r="H104" s="33">
        <f t="shared" si="6"/>
        <v>352500</v>
      </c>
    </row>
    <row r="105" spans="1:8" ht="11.1" customHeight="1" x14ac:dyDescent="0.25">
      <c r="A105" s="59" t="s">
        <v>19</v>
      </c>
      <c r="B105" s="67">
        <f>Assumptions!$D$121</f>
        <v>1.5</v>
      </c>
      <c r="C105" s="31">
        <f t="shared" si="7"/>
        <v>0</v>
      </c>
      <c r="D105" s="32" t="s">
        <v>7</v>
      </c>
      <c r="E105" s="24"/>
      <c r="F105" s="32" t="s">
        <v>8</v>
      </c>
      <c r="G105" s="30"/>
      <c r="H105" s="33">
        <f t="shared" si="6"/>
        <v>0</v>
      </c>
    </row>
    <row r="106" spans="1:8" ht="11.1" customHeight="1" x14ac:dyDescent="0.25">
      <c r="A106" s="57" t="s">
        <v>21</v>
      </c>
      <c r="B106" s="67">
        <f>Assumptions!$D$122</f>
        <v>3</v>
      </c>
      <c r="C106" s="31">
        <f t="shared" si="7"/>
        <v>0</v>
      </c>
      <c r="D106" s="32" t="s">
        <v>7</v>
      </c>
      <c r="E106" s="24"/>
      <c r="F106" s="32" t="s">
        <v>8</v>
      </c>
      <c r="H106" s="33">
        <f t="shared" si="6"/>
        <v>0</v>
      </c>
    </row>
    <row r="107" spans="1:8" ht="11.1" customHeight="1" x14ac:dyDescent="0.25">
      <c r="A107" s="68" t="s">
        <v>52</v>
      </c>
      <c r="B107" s="67">
        <f>Assumptions!$D$123</f>
        <v>2</v>
      </c>
      <c r="C107" s="31">
        <f t="shared" si="7"/>
        <v>0</v>
      </c>
      <c r="D107" s="32" t="s">
        <v>25</v>
      </c>
      <c r="E107" s="24"/>
      <c r="F107" s="32" t="s">
        <v>8</v>
      </c>
      <c r="G107" s="30"/>
      <c r="H107" s="33">
        <f t="shared" si="6"/>
        <v>0</v>
      </c>
    </row>
    <row r="108" spans="1:8" ht="11.1" customHeight="1" x14ac:dyDescent="0.25">
      <c r="A108" s="68" t="str">
        <f>B91</f>
        <v>Blank</v>
      </c>
      <c r="B108" s="67">
        <f>Assumptions!$D$124</f>
        <v>2</v>
      </c>
      <c r="C108" s="31">
        <f t="shared" si="7"/>
        <v>0</v>
      </c>
      <c r="D108" s="32" t="s">
        <v>25</v>
      </c>
      <c r="E108" s="24"/>
      <c r="F108" s="32" t="s">
        <v>8</v>
      </c>
      <c r="G108" s="30"/>
      <c r="H108" s="33">
        <f t="shared" si="6"/>
        <v>0</v>
      </c>
    </row>
    <row r="109" spans="1:8" ht="11.1" customHeight="1" x14ac:dyDescent="0.25">
      <c r="A109" s="68" t="str">
        <f>B92</f>
        <v>Blank</v>
      </c>
      <c r="B109" s="67">
        <f>Assumptions!$D$125</f>
        <v>2</v>
      </c>
      <c r="C109" s="31">
        <f t="shared" si="7"/>
        <v>0</v>
      </c>
      <c r="D109" s="32" t="s">
        <v>25</v>
      </c>
      <c r="E109" s="24"/>
      <c r="F109" s="32" t="s">
        <v>8</v>
      </c>
      <c r="G109" s="30"/>
      <c r="H109" s="33">
        <f t="shared" si="6"/>
        <v>0</v>
      </c>
    </row>
    <row r="110" spans="1:8" ht="11.1" customHeight="1" x14ac:dyDescent="0.25">
      <c r="A110" s="68" t="str">
        <f>B93</f>
        <v>Blank</v>
      </c>
      <c r="B110" s="67">
        <f>Assumptions!$D$126</f>
        <v>0</v>
      </c>
      <c r="C110" s="31">
        <f t="shared" si="7"/>
        <v>0</v>
      </c>
      <c r="D110" s="32" t="s">
        <v>25</v>
      </c>
      <c r="E110" s="24"/>
      <c r="F110" s="32" t="s">
        <v>8</v>
      </c>
      <c r="G110" s="30"/>
      <c r="H110" s="33">
        <f t="shared" si="6"/>
        <v>0</v>
      </c>
    </row>
    <row r="111" spans="1:8" ht="11.1" customHeight="1" x14ac:dyDescent="0.25">
      <c r="A111" s="61" t="s">
        <v>29</v>
      </c>
      <c r="B111" s="34"/>
      <c r="C111" s="69"/>
      <c r="D111" s="34"/>
      <c r="E111" s="28" t="s">
        <v>126</v>
      </c>
      <c r="F111" s="34"/>
      <c r="G111" s="39">
        <f>IF(SUM(H99:H110)&lt;250000,1%,IF(SUM(H99:H110)&lt;500000,3%,IF(SUM(H99:H110)&gt;500000,4%)))</f>
        <v>0.03</v>
      </c>
      <c r="H111" s="70">
        <f>SUM(H99:H110)*G111</f>
        <v>10575</v>
      </c>
    </row>
    <row r="112" spans="1:8" ht="11.1" customHeight="1" x14ac:dyDescent="0.25">
      <c r="A112" s="65"/>
      <c r="B112" s="66" t="s">
        <v>30</v>
      </c>
      <c r="C112" s="63"/>
      <c r="D112" s="32"/>
      <c r="E112" s="30"/>
      <c r="F112" s="32"/>
      <c r="G112" s="30"/>
      <c r="H112" s="64"/>
    </row>
    <row r="113" spans="1:8" ht="11.1" customHeight="1" x14ac:dyDescent="0.25">
      <c r="A113" s="57" t="s">
        <v>5</v>
      </c>
      <c r="B113" s="71">
        <f>Assumptions!$E$115</f>
        <v>1</v>
      </c>
      <c r="C113" s="31">
        <f>C82*B113</f>
        <v>0</v>
      </c>
      <c r="D113" s="32" t="s">
        <v>7</v>
      </c>
      <c r="E113" s="24">
        <f>Assumptions!$F$115</f>
        <v>782</v>
      </c>
      <c r="F113" s="32" t="s">
        <v>8</v>
      </c>
      <c r="G113" s="30"/>
      <c r="H113" s="33">
        <f>C113*E113</f>
        <v>0</v>
      </c>
    </row>
    <row r="114" spans="1:8" ht="11.1" customHeight="1" x14ac:dyDescent="0.25">
      <c r="A114" s="57" t="s">
        <v>9</v>
      </c>
      <c r="B114" s="71">
        <f>Assumptions!$E$116</f>
        <v>1.2</v>
      </c>
      <c r="C114" s="31">
        <f t="shared" ref="C114:C123" si="8">C83*B114</f>
        <v>0</v>
      </c>
      <c r="D114" s="32" t="s">
        <v>7</v>
      </c>
      <c r="E114" s="24">
        <f>Assumptions!$F$116</f>
        <v>1624</v>
      </c>
      <c r="F114" s="32" t="s">
        <v>8</v>
      </c>
      <c r="G114" s="30"/>
      <c r="H114" s="33">
        <f t="shared" ref="H114:H124" si="9">C114*E114</f>
        <v>0</v>
      </c>
    </row>
    <row r="115" spans="1:8" ht="11.1" customHeight="1" x14ac:dyDescent="0.25">
      <c r="A115" s="57" t="s">
        <v>11</v>
      </c>
      <c r="B115" s="71">
        <f>Assumptions!$E$117</f>
        <v>1</v>
      </c>
      <c r="C115" s="31">
        <f t="shared" si="8"/>
        <v>0</v>
      </c>
      <c r="D115" s="32" t="s">
        <v>7</v>
      </c>
      <c r="E115" s="24">
        <f>Assumptions!$F$117</f>
        <v>1169</v>
      </c>
      <c r="F115" s="32" t="s">
        <v>8</v>
      </c>
      <c r="G115" s="30"/>
      <c r="H115" s="33">
        <f t="shared" si="9"/>
        <v>0</v>
      </c>
    </row>
    <row r="116" spans="1:8" ht="11.1" customHeight="1" x14ac:dyDescent="0.25">
      <c r="A116" s="57" t="s">
        <v>13</v>
      </c>
      <c r="B116" s="71">
        <f>Assumptions!$E$118</f>
        <v>1</v>
      </c>
      <c r="C116" s="31">
        <f t="shared" si="8"/>
        <v>0</v>
      </c>
      <c r="D116" s="32" t="s">
        <v>7</v>
      </c>
      <c r="E116" s="24">
        <f>Assumptions!$F$118</f>
        <v>1028</v>
      </c>
      <c r="F116" s="32" t="s">
        <v>8</v>
      </c>
      <c r="G116" s="30"/>
      <c r="H116" s="33">
        <f t="shared" si="9"/>
        <v>0</v>
      </c>
    </row>
    <row r="117" spans="1:8" ht="11.1" customHeight="1" x14ac:dyDescent="0.25">
      <c r="A117" s="57" t="s">
        <v>15</v>
      </c>
      <c r="B117" s="71">
        <f>Assumptions!$E$119</f>
        <v>1.2</v>
      </c>
      <c r="C117" s="31">
        <f t="shared" si="8"/>
        <v>0</v>
      </c>
      <c r="D117" s="32" t="s">
        <v>7</v>
      </c>
      <c r="E117" s="24">
        <f>Assumptions!$F$119</f>
        <v>1415</v>
      </c>
      <c r="F117" s="32" t="s">
        <v>8</v>
      </c>
      <c r="G117" s="30"/>
      <c r="H117" s="33">
        <f t="shared" si="9"/>
        <v>0</v>
      </c>
    </row>
    <row r="118" spans="1:8" ht="11.1" customHeight="1" x14ac:dyDescent="0.25">
      <c r="A118" s="59" t="s">
        <v>17</v>
      </c>
      <c r="B118" s="71">
        <f>Assumptions!$E$120</f>
        <v>1.2</v>
      </c>
      <c r="C118" s="31">
        <f t="shared" si="8"/>
        <v>3600</v>
      </c>
      <c r="D118" s="32" t="s">
        <v>7</v>
      </c>
      <c r="E118" s="24">
        <f>Assumptions!$F$120</f>
        <v>1597</v>
      </c>
      <c r="F118" s="32" t="s">
        <v>8</v>
      </c>
      <c r="G118" s="30"/>
      <c r="H118" s="33">
        <f t="shared" si="9"/>
        <v>5749200</v>
      </c>
    </row>
    <row r="119" spans="1:8" ht="11.1" customHeight="1" x14ac:dyDescent="0.25">
      <c r="A119" s="59" t="s">
        <v>19</v>
      </c>
      <c r="B119" s="71">
        <f>Assumptions!$E$121</f>
        <v>1</v>
      </c>
      <c r="C119" s="31">
        <f t="shared" si="8"/>
        <v>0</v>
      </c>
      <c r="D119" s="32" t="s">
        <v>7</v>
      </c>
      <c r="E119" s="24">
        <f>Assumptions!$F$121</f>
        <v>2758</v>
      </c>
      <c r="F119" s="32" t="s">
        <v>8</v>
      </c>
      <c r="G119" s="30"/>
      <c r="H119" s="33">
        <f t="shared" si="9"/>
        <v>0</v>
      </c>
    </row>
    <row r="120" spans="1:8" ht="11.1" customHeight="1" x14ac:dyDescent="0.25">
      <c r="A120" s="57" t="s">
        <v>21</v>
      </c>
      <c r="B120" s="71">
        <f>Assumptions!$E$122</f>
        <v>1</v>
      </c>
      <c r="C120" s="31">
        <f t="shared" si="8"/>
        <v>0</v>
      </c>
      <c r="D120" s="32" t="s">
        <v>7</v>
      </c>
      <c r="E120" s="24">
        <f>Assumptions!$F$122</f>
        <v>1110</v>
      </c>
      <c r="F120" s="32" t="s">
        <v>8</v>
      </c>
      <c r="H120" s="33">
        <f t="shared" si="9"/>
        <v>0</v>
      </c>
    </row>
    <row r="121" spans="1:8" ht="11.1" customHeight="1" x14ac:dyDescent="0.25">
      <c r="A121" s="59" t="s">
        <v>52</v>
      </c>
      <c r="B121" s="71">
        <f>Assumptions!$E$123</f>
        <v>1</v>
      </c>
      <c r="C121" s="31">
        <f t="shared" si="8"/>
        <v>0</v>
      </c>
      <c r="D121" s="32" t="s">
        <v>25</v>
      </c>
      <c r="E121" s="24">
        <f>Assumptions!$F$123</f>
        <v>830</v>
      </c>
      <c r="F121" s="32" t="s">
        <v>8</v>
      </c>
      <c r="G121" s="30"/>
      <c r="H121" s="33">
        <f t="shared" si="9"/>
        <v>0</v>
      </c>
    </row>
    <row r="122" spans="1:8" ht="11.1" customHeight="1" x14ac:dyDescent="0.25">
      <c r="A122" s="59" t="str">
        <f>B91</f>
        <v>Blank</v>
      </c>
      <c r="B122" s="71">
        <f>Assumptions!$E$124</f>
        <v>1</v>
      </c>
      <c r="C122" s="31">
        <f t="shared" si="8"/>
        <v>0</v>
      </c>
      <c r="D122" s="32" t="s">
        <v>25</v>
      </c>
      <c r="E122" s="24"/>
      <c r="F122" s="32" t="s">
        <v>8</v>
      </c>
      <c r="G122" s="30"/>
      <c r="H122" s="33">
        <f t="shared" si="9"/>
        <v>0</v>
      </c>
    </row>
    <row r="123" spans="1:8" ht="11.1" customHeight="1" x14ac:dyDescent="0.25">
      <c r="A123" s="59" t="str">
        <f>B92</f>
        <v>Blank</v>
      </c>
      <c r="B123" s="71">
        <f>Assumptions!$E$125</f>
        <v>1</v>
      </c>
      <c r="C123" s="31">
        <f t="shared" si="8"/>
        <v>0</v>
      </c>
      <c r="D123" s="32" t="s">
        <v>25</v>
      </c>
      <c r="E123" s="24"/>
      <c r="F123" s="32" t="s">
        <v>8</v>
      </c>
      <c r="G123" s="30"/>
      <c r="H123" s="33">
        <f t="shared" si="9"/>
        <v>0</v>
      </c>
    </row>
    <row r="124" spans="1:8" ht="11.1" customHeight="1" x14ac:dyDescent="0.25">
      <c r="A124" s="59" t="str">
        <f>B93</f>
        <v>Blank</v>
      </c>
      <c r="B124" s="71">
        <f>Assumptions!$E$126</f>
        <v>0</v>
      </c>
      <c r="C124" s="31">
        <f>C93*B124</f>
        <v>0</v>
      </c>
      <c r="D124" s="32" t="s">
        <v>25</v>
      </c>
      <c r="E124" s="24"/>
      <c r="F124" s="32" t="s">
        <v>8</v>
      </c>
      <c r="G124" s="30"/>
      <c r="H124" s="33">
        <f t="shared" si="9"/>
        <v>0</v>
      </c>
    </row>
    <row r="125" spans="1:8" ht="11.1" customHeight="1" x14ac:dyDescent="0.25">
      <c r="A125" s="72"/>
      <c r="B125" s="72"/>
      <c r="C125" s="72"/>
      <c r="D125" s="34"/>
      <c r="E125" s="72"/>
      <c r="F125" s="72"/>
      <c r="G125" s="72"/>
      <c r="H125" s="72"/>
    </row>
    <row r="126" spans="1:8" ht="11.1" customHeight="1" x14ac:dyDescent="0.25">
      <c r="A126" s="59" t="s">
        <v>31</v>
      </c>
      <c r="B126" s="10"/>
      <c r="E126" s="73">
        <f>Assumptions!$E$147</f>
        <v>0</v>
      </c>
      <c r="F126" s="32" t="s">
        <v>32</v>
      </c>
      <c r="H126" s="33">
        <f>SUM(C113:C124)*E126</f>
        <v>0</v>
      </c>
    </row>
    <row r="127" spans="1:8" ht="11.1" customHeight="1" x14ac:dyDescent="0.25">
      <c r="A127" s="59" t="s">
        <v>33</v>
      </c>
      <c r="B127" s="23"/>
      <c r="C127" s="30"/>
      <c r="D127" s="30"/>
      <c r="E127" s="85">
        <f>Assumptions!$E$148</f>
        <v>0.08</v>
      </c>
      <c r="F127" s="32" t="s">
        <v>34</v>
      </c>
      <c r="G127" s="30"/>
      <c r="H127" s="33">
        <f>SUM(H113:H124)*E127</f>
        <v>459936</v>
      </c>
    </row>
    <row r="128" spans="1:8" ht="11.1" customHeight="1" x14ac:dyDescent="0.25">
      <c r="A128" s="59" t="s">
        <v>35</v>
      </c>
      <c r="B128" s="23"/>
      <c r="C128" s="30"/>
      <c r="D128" s="30"/>
      <c r="E128" s="85">
        <f>Assumptions!$E$149</f>
        <v>5.0000000000000001E-3</v>
      </c>
      <c r="F128" s="32" t="s">
        <v>36</v>
      </c>
      <c r="G128" s="30"/>
      <c r="H128" s="33">
        <f>H95*E128</f>
        <v>37500</v>
      </c>
    </row>
    <row r="129" spans="1:8" ht="11.1" customHeight="1" x14ac:dyDescent="0.25">
      <c r="A129" s="59" t="s">
        <v>37</v>
      </c>
      <c r="B129" s="23"/>
      <c r="C129" s="30"/>
      <c r="D129" s="30"/>
      <c r="E129" s="85">
        <f>Assumptions!$E$150</f>
        <v>6.0000000000000001E-3</v>
      </c>
      <c r="F129" s="32" t="s">
        <v>34</v>
      </c>
      <c r="G129" s="30"/>
      <c r="H129" s="33">
        <f>SUM(H113:H124)*E129</f>
        <v>34495.199999999997</v>
      </c>
    </row>
    <row r="130" spans="1:8" ht="11.1" customHeight="1" x14ac:dyDescent="0.25">
      <c r="A130" s="59" t="s">
        <v>38</v>
      </c>
      <c r="B130" s="23"/>
      <c r="C130" s="30"/>
      <c r="D130" s="30"/>
      <c r="E130" s="85">
        <f>Assumptions!$E$151</f>
        <v>0.01</v>
      </c>
      <c r="F130" s="32" t="s">
        <v>36</v>
      </c>
      <c r="G130" s="30"/>
      <c r="H130" s="33">
        <f>SUM(H82:H87)*E130+H89*E130</f>
        <v>75000</v>
      </c>
    </row>
    <row r="131" spans="1:8" ht="11.1" customHeight="1" x14ac:dyDescent="0.25">
      <c r="A131" s="59" t="s">
        <v>39</v>
      </c>
      <c r="B131" s="23"/>
      <c r="C131" s="41"/>
      <c r="D131" s="30"/>
      <c r="E131" s="85">
        <f>Assumptions!$E$152</f>
        <v>0.05</v>
      </c>
      <c r="F131" s="32" t="s">
        <v>34</v>
      </c>
      <c r="G131" s="30"/>
      <c r="H131" s="33">
        <f>SUM(H113:H124)*E131</f>
        <v>287460</v>
      </c>
    </row>
    <row r="132" spans="1:8" ht="11.1" customHeight="1" x14ac:dyDescent="0.25">
      <c r="A132" s="59" t="s">
        <v>40</v>
      </c>
      <c r="B132" s="10"/>
      <c r="E132" s="40">
        <f>Assumptions!$E$153</f>
        <v>10</v>
      </c>
      <c r="F132" s="32" t="s">
        <v>133</v>
      </c>
      <c r="H132" s="36">
        <f>C87*E132</f>
        <v>30000</v>
      </c>
    </row>
    <row r="133" spans="1:8" ht="11.1" customHeight="1" x14ac:dyDescent="0.25">
      <c r="A133" s="59" t="s">
        <v>42</v>
      </c>
      <c r="B133" s="23"/>
      <c r="C133" s="39">
        <f>Assumptions!$C$154</f>
        <v>0.05</v>
      </c>
      <c r="D133" s="31">
        <f>Assumptions!$D$154</f>
        <v>12</v>
      </c>
      <c r="E133" s="74" t="s">
        <v>43</v>
      </c>
      <c r="F133" s="24">
        <f>Assumptions!$G$154</f>
        <v>3</v>
      </c>
      <c r="G133" s="74" t="s">
        <v>88</v>
      </c>
      <c r="H133" s="33">
        <f>(((SUM(H99:H111)*POWER((1+C133/12),((D133+F133)/12)*12))-SUM(H99:H111))   +     ((((SUM(H113:H132)*POWER((1+C133/12),((D133+F133)/12)*12))-SUM(H113:H132))*0.5)))</f>
        <v>238109.78124262957</v>
      </c>
    </row>
    <row r="134" spans="1:8" ht="11.1" customHeight="1" x14ac:dyDescent="0.25">
      <c r="A134" s="59" t="s">
        <v>44</v>
      </c>
      <c r="B134" s="23"/>
      <c r="C134" s="39">
        <f>Assumptions!$C$155</f>
        <v>0.01</v>
      </c>
      <c r="D134" s="32" t="s">
        <v>45</v>
      </c>
      <c r="E134" s="30"/>
      <c r="F134" s="30"/>
      <c r="G134" s="30"/>
      <c r="H134" s="33">
        <f>SUM(H99:H132)*C134</f>
        <v>70366.661999999997</v>
      </c>
    </row>
    <row r="135" spans="1:8" ht="11.1" customHeight="1" x14ac:dyDescent="0.25">
      <c r="A135" s="59" t="s">
        <v>46</v>
      </c>
      <c r="B135" s="23"/>
      <c r="C135" s="30"/>
      <c r="D135" s="39">
        <f>Assumptions!$D$156</f>
        <v>0.17499999999999999</v>
      </c>
      <c r="E135" s="32" t="s">
        <v>47</v>
      </c>
      <c r="F135" s="30"/>
      <c r="G135" s="30"/>
      <c r="H135" s="33">
        <f>H95*D135</f>
        <v>1312500</v>
      </c>
    </row>
    <row r="136" spans="1:8" ht="11.1" customHeight="1" x14ac:dyDescent="0.25">
      <c r="A136" s="61" t="s">
        <v>48</v>
      </c>
      <c r="B136" s="28"/>
      <c r="C136" s="28"/>
      <c r="D136" s="28"/>
      <c r="E136" s="28"/>
      <c r="F136" s="28"/>
      <c r="G136" s="28"/>
      <c r="H136" s="38">
        <f>SUM(H99:H135)</f>
        <v>8657642.6432426292</v>
      </c>
    </row>
    <row r="137" spans="1:8" ht="11.1" customHeight="1" x14ac:dyDescent="0.25">
      <c r="A137" s="75"/>
      <c r="B137" s="30"/>
      <c r="C137" s="30"/>
      <c r="D137" s="30"/>
      <c r="E137" s="30"/>
      <c r="F137" s="30"/>
      <c r="G137" s="30"/>
      <c r="H137" s="76"/>
    </row>
    <row r="138" spans="1:8" ht="11.1" customHeight="1" x14ac:dyDescent="0.25">
      <c r="A138" s="77" t="s">
        <v>49</v>
      </c>
      <c r="B138" s="42"/>
      <c r="C138" s="42"/>
      <c r="D138" s="42"/>
      <c r="E138" s="42"/>
      <c r="F138" s="42"/>
      <c r="G138" s="42"/>
      <c r="H138" s="43">
        <f>H95-H136</f>
        <v>-1157642.6432426292</v>
      </c>
    </row>
    <row r="139" spans="1:8" ht="11.1" customHeight="1" x14ac:dyDescent="0.25">
      <c r="A139" s="77" t="s">
        <v>50</v>
      </c>
      <c r="B139" s="42"/>
      <c r="C139" s="42"/>
      <c r="D139" s="42"/>
      <c r="E139" s="42"/>
      <c r="F139" s="42"/>
      <c r="G139" s="42"/>
      <c r="H139" s="78">
        <f>H138/E79</f>
        <v>-321.56740090073032</v>
      </c>
    </row>
    <row r="140" spans="1:8" ht="11.1" customHeight="1" x14ac:dyDescent="0.25"/>
    <row r="141" spans="1:8" ht="11.1" customHeight="1" x14ac:dyDescent="0.3">
      <c r="A141" s="274"/>
      <c r="B141" s="274"/>
      <c r="C141" s="20"/>
      <c r="D141" s="21"/>
      <c r="E141" s="20"/>
      <c r="F141" s="20"/>
      <c r="G141" s="20"/>
      <c r="H141" s="20"/>
    </row>
    <row r="142" spans="1:8" ht="11.1" customHeight="1" x14ac:dyDescent="0.25">
      <c r="A142" s="274"/>
      <c r="B142" s="274"/>
      <c r="C142" s="11"/>
      <c r="D142" s="277" t="s">
        <v>115</v>
      </c>
      <c r="E142" s="277"/>
      <c r="F142" s="277"/>
      <c r="G142" s="277"/>
      <c r="H142" s="277"/>
    </row>
    <row r="143" spans="1:8" ht="11.1" customHeight="1" x14ac:dyDescent="0.25">
      <c r="A143" s="274"/>
      <c r="B143" s="274"/>
      <c r="C143" s="11"/>
      <c r="D143" s="277"/>
      <c r="E143" s="277"/>
      <c r="F143" s="277"/>
      <c r="G143" s="277"/>
      <c r="H143" s="277"/>
    </row>
    <row r="144" spans="1:8" ht="11.1" customHeight="1" x14ac:dyDescent="0.25">
      <c r="A144" s="274"/>
      <c r="B144" s="274"/>
      <c r="C144" s="11"/>
      <c r="D144" s="277"/>
      <c r="E144" s="277"/>
      <c r="F144" s="277"/>
      <c r="G144" s="277"/>
      <c r="H144" s="277"/>
    </row>
    <row r="145" spans="1:8" ht="11.1" customHeight="1" x14ac:dyDescent="0.25">
      <c r="A145" s="274"/>
      <c r="B145" s="274"/>
      <c r="C145" s="11"/>
      <c r="D145" s="11"/>
      <c r="E145" s="11"/>
      <c r="F145" s="11"/>
      <c r="G145" s="11"/>
      <c r="H145" s="11"/>
    </row>
    <row r="146" spans="1:8" ht="11.1" customHeight="1" x14ac:dyDescent="0.25">
      <c r="A146" s="22" t="s">
        <v>100</v>
      </c>
      <c r="B146" s="22"/>
      <c r="C146" s="23"/>
      <c r="D146" s="23"/>
      <c r="E146" s="79" t="str">
        <f>Assumptions!$G$120</f>
        <v>Mid Range Hotel</v>
      </c>
      <c r="F146" s="49"/>
      <c r="G146" s="80"/>
      <c r="H146" s="50"/>
    </row>
    <row r="147" spans="1:8" ht="11.1" customHeight="1" x14ac:dyDescent="0.25">
      <c r="A147" s="22" t="s">
        <v>0</v>
      </c>
      <c r="B147" s="23"/>
      <c r="C147" s="23"/>
      <c r="D147" s="23"/>
      <c r="E147" s="79" t="s">
        <v>153</v>
      </c>
      <c r="F147" s="49"/>
      <c r="G147" s="49"/>
      <c r="H147" s="51"/>
    </row>
    <row r="148" spans="1:8" ht="11.1" customHeight="1" x14ac:dyDescent="0.25">
      <c r="A148" s="22" t="s">
        <v>1</v>
      </c>
      <c r="B148" s="22"/>
      <c r="C148" s="23"/>
      <c r="D148" s="23"/>
      <c r="E148" s="81" t="str">
        <f>Assumptions!$A$160</f>
        <v>Area Wide</v>
      </c>
      <c r="F148" s="82"/>
      <c r="G148" s="83"/>
      <c r="H148" s="84"/>
    </row>
    <row r="149" spans="1:8" ht="11.1" customHeight="1" x14ac:dyDescent="0.25">
      <c r="A149" s="22" t="s">
        <v>2</v>
      </c>
      <c r="B149" s="22"/>
      <c r="C149" s="10"/>
      <c r="D149" s="23"/>
      <c r="E149" s="55">
        <f>SUM(C183:C194)</f>
        <v>3600</v>
      </c>
      <c r="F149" s="23" t="s">
        <v>3</v>
      </c>
      <c r="G149" s="25"/>
      <c r="H149" s="25"/>
    </row>
    <row r="150" spans="1:8" ht="11.1" customHeight="1" x14ac:dyDescent="0.25">
      <c r="A150" s="22"/>
      <c r="B150" s="23"/>
      <c r="C150" s="23"/>
      <c r="D150" s="56"/>
      <c r="E150" s="23"/>
      <c r="F150" s="25"/>
      <c r="G150" s="25"/>
      <c r="H150" s="25"/>
    </row>
    <row r="151" spans="1:8" ht="11.1" customHeight="1" x14ac:dyDescent="0.25">
      <c r="A151" s="27" t="s">
        <v>4</v>
      </c>
      <c r="B151" s="28"/>
      <c r="C151" s="28"/>
      <c r="D151" s="28"/>
      <c r="E151" s="28"/>
      <c r="F151" s="28"/>
      <c r="G151" s="28"/>
      <c r="H151" s="29"/>
    </row>
    <row r="152" spans="1:8" ht="11.1" customHeight="1" x14ac:dyDescent="0.25">
      <c r="A152" s="57" t="s">
        <v>5</v>
      </c>
      <c r="B152" s="58" t="s">
        <v>6</v>
      </c>
      <c r="C152" s="31"/>
      <c r="D152" s="32" t="s">
        <v>7</v>
      </c>
      <c r="E152" s="24">
        <f>Assumptions!$C$132</f>
        <v>700</v>
      </c>
      <c r="F152" s="32" t="s">
        <v>8</v>
      </c>
      <c r="G152" s="30"/>
      <c r="H152" s="33">
        <f t="shared" ref="H152:H163" si="10">C152*E152</f>
        <v>0</v>
      </c>
    </row>
    <row r="153" spans="1:8" ht="11.1" customHeight="1" x14ac:dyDescent="0.25">
      <c r="A153" s="57" t="s">
        <v>9</v>
      </c>
      <c r="B153" s="58" t="s">
        <v>10</v>
      </c>
      <c r="C153" s="31"/>
      <c r="D153" s="32" t="s">
        <v>7</v>
      </c>
      <c r="E153" s="24">
        <f>Assumptions!$C$133</f>
        <v>1400</v>
      </c>
      <c r="F153" s="32" t="s">
        <v>8</v>
      </c>
      <c r="G153" s="30"/>
      <c r="H153" s="33">
        <f t="shared" si="10"/>
        <v>0</v>
      </c>
    </row>
    <row r="154" spans="1:8" ht="11.1" customHeight="1" x14ac:dyDescent="0.25">
      <c r="A154" s="57" t="s">
        <v>11</v>
      </c>
      <c r="B154" s="58" t="s">
        <v>12</v>
      </c>
      <c r="C154" s="31"/>
      <c r="D154" s="32" t="s">
        <v>7</v>
      </c>
      <c r="E154" s="24">
        <f>Assumptions!$C$134</f>
        <v>2750</v>
      </c>
      <c r="F154" s="32" t="s">
        <v>8</v>
      </c>
      <c r="G154" s="30"/>
      <c r="H154" s="33">
        <f t="shared" si="10"/>
        <v>0</v>
      </c>
    </row>
    <row r="155" spans="1:8" ht="11.1" customHeight="1" x14ac:dyDescent="0.25">
      <c r="A155" s="57" t="s">
        <v>13</v>
      </c>
      <c r="B155" s="58" t="s">
        <v>14</v>
      </c>
      <c r="C155" s="31"/>
      <c r="D155" s="32" t="s">
        <v>7</v>
      </c>
      <c r="E155" s="24">
        <f>Assumptions!$C$135</f>
        <v>1800</v>
      </c>
      <c r="F155" s="32" t="s">
        <v>8</v>
      </c>
      <c r="G155" s="30"/>
      <c r="H155" s="33">
        <f t="shared" si="10"/>
        <v>0</v>
      </c>
    </row>
    <row r="156" spans="1:8" ht="11.1" customHeight="1" x14ac:dyDescent="0.25">
      <c r="A156" s="57" t="s">
        <v>15</v>
      </c>
      <c r="B156" s="58" t="s">
        <v>16</v>
      </c>
      <c r="C156" s="24"/>
      <c r="D156" s="32" t="s">
        <v>7</v>
      </c>
      <c r="E156" s="24">
        <f>Assumptions!$C$136</f>
        <v>1291</v>
      </c>
      <c r="F156" s="32" t="s">
        <v>8</v>
      </c>
      <c r="G156" s="30"/>
      <c r="H156" s="33">
        <f t="shared" si="10"/>
        <v>0</v>
      </c>
    </row>
    <row r="157" spans="1:8" ht="11.1" customHeight="1" x14ac:dyDescent="0.25">
      <c r="A157" s="59" t="s">
        <v>17</v>
      </c>
      <c r="B157" s="58" t="s">
        <v>18</v>
      </c>
      <c r="C157" s="24">
        <f>Assumptions!$C$120</f>
        <v>3000</v>
      </c>
      <c r="D157" s="32" t="s">
        <v>7</v>
      </c>
      <c r="E157" s="24">
        <f>Assumptions!$C$137</f>
        <v>2500</v>
      </c>
      <c r="F157" s="32" t="s">
        <v>8</v>
      </c>
      <c r="G157" s="30"/>
      <c r="H157" s="33">
        <f t="shared" si="10"/>
        <v>7500000</v>
      </c>
    </row>
    <row r="158" spans="1:8" ht="11.1" customHeight="1" x14ac:dyDescent="0.25">
      <c r="A158" s="59" t="s">
        <v>19</v>
      </c>
      <c r="B158" s="58" t="s">
        <v>20</v>
      </c>
      <c r="C158" s="24"/>
      <c r="D158" s="32" t="s">
        <v>7</v>
      </c>
      <c r="E158" s="24">
        <f>Assumptions!$C$138</f>
        <v>1077</v>
      </c>
      <c r="F158" s="32" t="s">
        <v>8</v>
      </c>
      <c r="G158" s="30"/>
      <c r="H158" s="33">
        <f t="shared" si="10"/>
        <v>0</v>
      </c>
    </row>
    <row r="159" spans="1:8" ht="11.1" customHeight="1" x14ac:dyDescent="0.25">
      <c r="A159" s="57" t="s">
        <v>21</v>
      </c>
      <c r="B159" s="58" t="s">
        <v>22</v>
      </c>
      <c r="C159" s="40"/>
      <c r="D159" s="32" t="s">
        <v>7</v>
      </c>
      <c r="E159" s="24">
        <f>Assumptions!$C$139</f>
        <v>1350</v>
      </c>
      <c r="F159" s="32" t="s">
        <v>8</v>
      </c>
      <c r="H159" s="33">
        <f t="shared" si="10"/>
        <v>0</v>
      </c>
    </row>
    <row r="160" spans="1:8" ht="11.1" customHeight="1" x14ac:dyDescent="0.25">
      <c r="A160" s="57" t="s">
        <v>52</v>
      </c>
      <c r="B160" s="58"/>
      <c r="C160" s="31"/>
      <c r="D160" s="32" t="s">
        <v>25</v>
      </c>
      <c r="E160" s="24">
        <f>Assumptions!$C$140</f>
        <v>400</v>
      </c>
      <c r="F160" s="32" t="s">
        <v>8</v>
      </c>
      <c r="G160" s="30"/>
      <c r="H160" s="33">
        <f t="shared" si="10"/>
        <v>0</v>
      </c>
    </row>
    <row r="161" spans="1:8" ht="11.1" customHeight="1" x14ac:dyDescent="0.25">
      <c r="A161" s="57" t="s">
        <v>23</v>
      </c>
      <c r="B161" s="86" t="s">
        <v>24</v>
      </c>
      <c r="C161" s="31"/>
      <c r="D161" s="32" t="s">
        <v>25</v>
      </c>
      <c r="E161" s="24">
        <f>Assumptions!$C$141</f>
        <v>1500</v>
      </c>
      <c r="F161" s="32" t="s">
        <v>8</v>
      </c>
      <c r="G161" s="30"/>
      <c r="H161" s="33">
        <f t="shared" si="10"/>
        <v>0</v>
      </c>
    </row>
    <row r="162" spans="1:8" ht="11.1" customHeight="1" x14ac:dyDescent="0.25">
      <c r="A162" s="57" t="s">
        <v>23</v>
      </c>
      <c r="B162" s="86" t="s">
        <v>24</v>
      </c>
      <c r="C162" s="31"/>
      <c r="D162" s="32" t="s">
        <v>25</v>
      </c>
      <c r="E162" s="24">
        <f>Assumptions!$C$142</f>
        <v>700</v>
      </c>
      <c r="F162" s="32" t="s">
        <v>8</v>
      </c>
      <c r="G162" s="30"/>
      <c r="H162" s="33">
        <f t="shared" si="10"/>
        <v>0</v>
      </c>
    </row>
    <row r="163" spans="1:8" ht="11.1" customHeight="1" x14ac:dyDescent="0.25">
      <c r="A163" s="57" t="s">
        <v>23</v>
      </c>
      <c r="B163" s="86" t="s">
        <v>24</v>
      </c>
      <c r="C163" s="31"/>
      <c r="D163" s="32" t="s">
        <v>25</v>
      </c>
      <c r="E163" s="24">
        <f>Assumptions!$C$143</f>
        <v>0</v>
      </c>
      <c r="F163" s="32" t="s">
        <v>8</v>
      </c>
      <c r="G163" s="30"/>
      <c r="H163" s="33">
        <f t="shared" si="10"/>
        <v>0</v>
      </c>
    </row>
    <row r="164" spans="1:8" ht="11.1" customHeight="1" x14ac:dyDescent="0.25">
      <c r="A164" s="60"/>
      <c r="B164" s="34"/>
      <c r="C164" s="28"/>
      <c r="D164" s="28"/>
      <c r="E164" s="28"/>
      <c r="F164" s="28"/>
      <c r="G164" s="28"/>
      <c r="H164" s="35"/>
    </row>
    <row r="165" spans="1:8" ht="11.1" customHeight="1" x14ac:dyDescent="0.25">
      <c r="A165" s="61" t="s">
        <v>4</v>
      </c>
      <c r="B165" s="28"/>
      <c r="C165" s="28"/>
      <c r="D165" s="28"/>
      <c r="E165" s="28"/>
      <c r="F165" s="28"/>
      <c r="G165" s="28"/>
      <c r="H165" s="38">
        <f>SUM(H152:H164)</f>
        <v>7500000</v>
      </c>
    </row>
    <row r="166" spans="1:8" ht="11.1" customHeight="1" x14ac:dyDescent="0.25">
      <c r="A166" s="62"/>
      <c r="B166" s="32"/>
      <c r="C166" s="63"/>
      <c r="D166" s="32"/>
      <c r="E166" s="30"/>
      <c r="F166" s="32"/>
      <c r="G166" s="30"/>
      <c r="H166" s="64"/>
    </row>
    <row r="167" spans="1:8" ht="11.1" customHeight="1" x14ac:dyDescent="0.25">
      <c r="A167" s="61" t="s">
        <v>26</v>
      </c>
      <c r="B167" s="28"/>
      <c r="C167" s="28"/>
      <c r="D167" s="28"/>
      <c r="E167" s="28"/>
      <c r="F167" s="28"/>
      <c r="G167" s="28"/>
      <c r="H167" s="37"/>
    </row>
    <row r="168" spans="1:8" ht="11.1" customHeight="1" x14ac:dyDescent="0.25">
      <c r="A168" s="65" t="s">
        <v>27</v>
      </c>
      <c r="B168" s="66" t="s">
        <v>28</v>
      </c>
      <c r="C168" s="63"/>
      <c r="D168" s="32"/>
      <c r="E168" s="30"/>
      <c r="F168" s="32"/>
      <c r="G168" s="30"/>
      <c r="H168" s="64"/>
    </row>
    <row r="169" spans="1:8" ht="11.1" customHeight="1" x14ac:dyDescent="0.25">
      <c r="A169" s="57" t="s">
        <v>5</v>
      </c>
      <c r="B169" s="67">
        <f>Assumptions!$D$115</f>
        <v>2</v>
      </c>
      <c r="C169" s="31">
        <f>C152*B169</f>
        <v>0</v>
      </c>
      <c r="D169" s="32" t="s">
        <v>7</v>
      </c>
      <c r="E169" s="24"/>
      <c r="F169" s="32" t="s">
        <v>8</v>
      </c>
      <c r="G169" s="30"/>
      <c r="H169" s="33"/>
    </row>
    <row r="170" spans="1:8" ht="11.1" customHeight="1" x14ac:dyDescent="0.25">
      <c r="A170" s="57" t="s">
        <v>9</v>
      </c>
      <c r="B170" s="67">
        <f>Assumptions!$D$116</f>
        <v>2</v>
      </c>
      <c r="C170" s="31">
        <f t="shared" ref="C170:C180" si="11">C153*B170</f>
        <v>0</v>
      </c>
      <c r="D170" s="32" t="s">
        <v>7</v>
      </c>
      <c r="E170" s="24"/>
      <c r="F170" s="32" t="s">
        <v>8</v>
      </c>
      <c r="G170" s="30"/>
      <c r="H170" s="33"/>
    </row>
    <row r="171" spans="1:8" ht="11.1" customHeight="1" x14ac:dyDescent="0.25">
      <c r="A171" s="57" t="s">
        <v>11</v>
      </c>
      <c r="B171" s="67">
        <f>Assumptions!$D$117</f>
        <v>3</v>
      </c>
      <c r="C171" s="31">
        <f t="shared" si="11"/>
        <v>0</v>
      </c>
      <c r="D171" s="32" t="s">
        <v>7</v>
      </c>
      <c r="E171" s="24"/>
      <c r="F171" s="32" t="s">
        <v>8</v>
      </c>
      <c r="G171" s="30"/>
      <c r="H171" s="33"/>
    </row>
    <row r="172" spans="1:8" ht="11.1" customHeight="1" x14ac:dyDescent="0.25">
      <c r="A172" s="57" t="s">
        <v>13</v>
      </c>
      <c r="B172" s="67">
        <f>Assumptions!$D$118</f>
        <v>1.5</v>
      </c>
      <c r="C172" s="31">
        <f t="shared" si="11"/>
        <v>0</v>
      </c>
      <c r="D172" s="32" t="s">
        <v>7</v>
      </c>
      <c r="E172" s="24"/>
      <c r="F172" s="32" t="s">
        <v>8</v>
      </c>
      <c r="G172" s="30"/>
      <c r="H172" s="33"/>
    </row>
    <row r="173" spans="1:8" ht="11.1" customHeight="1" x14ac:dyDescent="0.25">
      <c r="A173" s="57" t="s">
        <v>15</v>
      </c>
      <c r="B173" s="67">
        <f>Assumptions!$D$119</f>
        <v>1.5</v>
      </c>
      <c r="C173" s="31">
        <f t="shared" si="11"/>
        <v>0</v>
      </c>
      <c r="D173" s="32" t="s">
        <v>7</v>
      </c>
      <c r="E173" s="24"/>
      <c r="F173" s="32" t="s">
        <v>8</v>
      </c>
      <c r="G173" s="30"/>
      <c r="H173" s="33"/>
    </row>
    <row r="174" spans="1:8" ht="11.1" customHeight="1" x14ac:dyDescent="0.25">
      <c r="A174" s="59" t="s">
        <v>17</v>
      </c>
      <c r="B174" s="67">
        <f>Assumptions!$D$120</f>
        <v>2</v>
      </c>
      <c r="C174" s="31">
        <f t="shared" si="11"/>
        <v>6000</v>
      </c>
      <c r="D174" s="32" t="s">
        <v>7</v>
      </c>
      <c r="E174" s="24"/>
      <c r="F174" s="32" t="s">
        <v>8</v>
      </c>
      <c r="G174" s="30"/>
      <c r="H174" s="33"/>
    </row>
    <row r="175" spans="1:8" ht="11.1" customHeight="1" x14ac:dyDescent="0.25">
      <c r="A175" s="59" t="s">
        <v>19</v>
      </c>
      <c r="B175" s="67">
        <f>Assumptions!$D$121</f>
        <v>1.5</v>
      </c>
      <c r="C175" s="31">
        <f t="shared" si="11"/>
        <v>0</v>
      </c>
      <c r="D175" s="32" t="s">
        <v>7</v>
      </c>
      <c r="E175" s="24"/>
      <c r="F175" s="32" t="s">
        <v>8</v>
      </c>
      <c r="G175" s="30"/>
      <c r="H175" s="33"/>
    </row>
    <row r="176" spans="1:8" ht="11.1" customHeight="1" x14ac:dyDescent="0.25">
      <c r="A176" s="57" t="s">
        <v>21</v>
      </c>
      <c r="B176" s="67">
        <f>Assumptions!$D$122</f>
        <v>3</v>
      </c>
      <c r="C176" s="31">
        <f t="shared" si="11"/>
        <v>0</v>
      </c>
      <c r="D176" s="32" t="s">
        <v>7</v>
      </c>
      <c r="E176" s="24"/>
      <c r="F176" s="32" t="s">
        <v>8</v>
      </c>
      <c r="H176" s="33"/>
    </row>
    <row r="177" spans="1:8" ht="11.1" customHeight="1" x14ac:dyDescent="0.25">
      <c r="A177" s="68" t="s">
        <v>52</v>
      </c>
      <c r="B177" s="67">
        <f>Assumptions!$D$123</f>
        <v>2</v>
      </c>
      <c r="C177" s="31">
        <f t="shared" si="11"/>
        <v>0</v>
      </c>
      <c r="D177" s="32" t="s">
        <v>25</v>
      </c>
      <c r="E177" s="24"/>
      <c r="F177" s="32" t="s">
        <v>8</v>
      </c>
      <c r="G177" s="30"/>
      <c r="H177" s="33"/>
    </row>
    <row r="178" spans="1:8" ht="11.1" customHeight="1" x14ac:dyDescent="0.25">
      <c r="A178" s="68" t="str">
        <f>B161</f>
        <v>Blank</v>
      </c>
      <c r="B178" s="67">
        <f>Assumptions!$D$124</f>
        <v>2</v>
      </c>
      <c r="C178" s="31">
        <f t="shared" si="11"/>
        <v>0</v>
      </c>
      <c r="D178" s="32" t="s">
        <v>25</v>
      </c>
      <c r="E178" s="24"/>
      <c r="F178" s="32" t="s">
        <v>8</v>
      </c>
      <c r="G178" s="30"/>
      <c r="H178" s="33"/>
    </row>
    <row r="179" spans="1:8" ht="11.1" customHeight="1" x14ac:dyDescent="0.25">
      <c r="A179" s="68" t="str">
        <f>B162</f>
        <v>Blank</v>
      </c>
      <c r="B179" s="67">
        <f>Assumptions!$D$125</f>
        <v>2</v>
      </c>
      <c r="C179" s="31">
        <f t="shared" si="11"/>
        <v>0</v>
      </c>
      <c r="D179" s="32" t="s">
        <v>25</v>
      </c>
      <c r="E179" s="24"/>
      <c r="F179" s="32" t="s">
        <v>8</v>
      </c>
      <c r="G179" s="30"/>
      <c r="H179" s="33"/>
    </row>
    <row r="180" spans="1:8" ht="11.1" customHeight="1" x14ac:dyDescent="0.25">
      <c r="A180" s="68" t="str">
        <f>B163</f>
        <v>Blank</v>
      </c>
      <c r="B180" s="67">
        <f>Assumptions!$D$126</f>
        <v>0</v>
      </c>
      <c r="C180" s="31">
        <f t="shared" si="11"/>
        <v>0</v>
      </c>
      <c r="D180" s="32" t="s">
        <v>25</v>
      </c>
      <c r="E180" s="24"/>
      <c r="F180" s="32" t="s">
        <v>8</v>
      </c>
      <c r="G180" s="30"/>
      <c r="H180" s="33"/>
    </row>
    <row r="181" spans="1:8" ht="11.1" customHeight="1" x14ac:dyDescent="0.25">
      <c r="A181" s="61" t="s">
        <v>29</v>
      </c>
      <c r="B181" s="34"/>
      <c r="C181" s="69"/>
      <c r="D181" s="34"/>
      <c r="E181" s="28" t="s">
        <v>126</v>
      </c>
      <c r="F181" s="34"/>
      <c r="G181" s="39"/>
      <c r="H181" s="70">
        <f>SUM(H169:H180)*G181</f>
        <v>0</v>
      </c>
    </row>
    <row r="182" spans="1:8" ht="11.1" customHeight="1" x14ac:dyDescent="0.25">
      <c r="A182" s="65"/>
      <c r="B182" s="66" t="s">
        <v>30</v>
      </c>
      <c r="C182" s="63"/>
      <c r="D182" s="32"/>
      <c r="E182" s="30"/>
      <c r="F182" s="32"/>
      <c r="G182" s="30"/>
      <c r="H182" s="64"/>
    </row>
    <row r="183" spans="1:8" ht="11.1" customHeight="1" x14ac:dyDescent="0.25">
      <c r="A183" s="57" t="s">
        <v>5</v>
      </c>
      <c r="B183" s="71">
        <f>Assumptions!$E$115</f>
        <v>1</v>
      </c>
      <c r="C183" s="31">
        <f>C152*B183</f>
        <v>0</v>
      </c>
      <c r="D183" s="32" t="s">
        <v>7</v>
      </c>
      <c r="E183" s="24">
        <f>Assumptions!$F$115</f>
        <v>782</v>
      </c>
      <c r="F183" s="32" t="s">
        <v>8</v>
      </c>
      <c r="G183" s="30"/>
      <c r="H183" s="33">
        <f>C183*E183</f>
        <v>0</v>
      </c>
    </row>
    <row r="184" spans="1:8" ht="11.1" customHeight="1" x14ac:dyDescent="0.25">
      <c r="A184" s="57" t="s">
        <v>9</v>
      </c>
      <c r="B184" s="71">
        <f>Assumptions!$E$116</f>
        <v>1.2</v>
      </c>
      <c r="C184" s="31">
        <f t="shared" ref="C184:C193" si="12">C153*B184</f>
        <v>0</v>
      </c>
      <c r="D184" s="32" t="s">
        <v>7</v>
      </c>
      <c r="E184" s="24">
        <f>Assumptions!$F$116</f>
        <v>1624</v>
      </c>
      <c r="F184" s="32" t="s">
        <v>8</v>
      </c>
      <c r="G184" s="30"/>
      <c r="H184" s="33">
        <f t="shared" ref="H184:H194" si="13">C184*E184</f>
        <v>0</v>
      </c>
    </row>
    <row r="185" spans="1:8" ht="11.1" customHeight="1" x14ac:dyDescent="0.25">
      <c r="A185" s="57" t="s">
        <v>11</v>
      </c>
      <c r="B185" s="71">
        <f>Assumptions!$E$117</f>
        <v>1</v>
      </c>
      <c r="C185" s="31">
        <f t="shared" si="12"/>
        <v>0</v>
      </c>
      <c r="D185" s="32" t="s">
        <v>7</v>
      </c>
      <c r="E185" s="24">
        <f>Assumptions!$F$117</f>
        <v>1169</v>
      </c>
      <c r="F185" s="32" t="s">
        <v>8</v>
      </c>
      <c r="G185" s="30"/>
      <c r="H185" s="33">
        <f t="shared" si="13"/>
        <v>0</v>
      </c>
    </row>
    <row r="186" spans="1:8" ht="11.1" customHeight="1" x14ac:dyDescent="0.25">
      <c r="A186" s="57" t="s">
        <v>13</v>
      </c>
      <c r="B186" s="71">
        <f>Assumptions!$E$118</f>
        <v>1</v>
      </c>
      <c r="C186" s="31">
        <f t="shared" si="12"/>
        <v>0</v>
      </c>
      <c r="D186" s="32" t="s">
        <v>7</v>
      </c>
      <c r="E186" s="24">
        <f>Assumptions!$F$118</f>
        <v>1028</v>
      </c>
      <c r="F186" s="32" t="s">
        <v>8</v>
      </c>
      <c r="G186" s="30"/>
      <c r="H186" s="33">
        <f t="shared" si="13"/>
        <v>0</v>
      </c>
    </row>
    <row r="187" spans="1:8" ht="11.1" customHeight="1" x14ac:dyDescent="0.25">
      <c r="A187" s="57" t="s">
        <v>15</v>
      </c>
      <c r="B187" s="71">
        <f>Assumptions!$E$119</f>
        <v>1.2</v>
      </c>
      <c r="C187" s="31">
        <f t="shared" si="12"/>
        <v>0</v>
      </c>
      <c r="D187" s="32" t="s">
        <v>7</v>
      </c>
      <c r="E187" s="24">
        <f>Assumptions!$F$119</f>
        <v>1415</v>
      </c>
      <c r="F187" s="32" t="s">
        <v>8</v>
      </c>
      <c r="G187" s="30"/>
      <c r="H187" s="33">
        <f t="shared" si="13"/>
        <v>0</v>
      </c>
    </row>
    <row r="188" spans="1:8" ht="11.1" customHeight="1" x14ac:dyDescent="0.25">
      <c r="A188" s="59" t="s">
        <v>17</v>
      </c>
      <c r="B188" s="71">
        <f>Assumptions!$E$120</f>
        <v>1.2</v>
      </c>
      <c r="C188" s="31">
        <f t="shared" si="12"/>
        <v>3600</v>
      </c>
      <c r="D188" s="32" t="s">
        <v>7</v>
      </c>
      <c r="E188" s="24">
        <f>Assumptions!$F$120</f>
        <v>1597</v>
      </c>
      <c r="F188" s="32" t="s">
        <v>8</v>
      </c>
      <c r="G188" s="30"/>
      <c r="H188" s="33">
        <f t="shared" si="13"/>
        <v>5749200</v>
      </c>
    </row>
    <row r="189" spans="1:8" ht="11.1" customHeight="1" x14ac:dyDescent="0.25">
      <c r="A189" s="59" t="s">
        <v>19</v>
      </c>
      <c r="B189" s="71">
        <f>Assumptions!$E$121</f>
        <v>1</v>
      </c>
      <c r="C189" s="31">
        <f t="shared" si="12"/>
        <v>0</v>
      </c>
      <c r="D189" s="32" t="s">
        <v>7</v>
      </c>
      <c r="E189" s="24">
        <f>Assumptions!$F$121</f>
        <v>2758</v>
      </c>
      <c r="F189" s="32" t="s">
        <v>8</v>
      </c>
      <c r="G189" s="30"/>
      <c r="H189" s="33">
        <f t="shared" si="13"/>
        <v>0</v>
      </c>
    </row>
    <row r="190" spans="1:8" ht="11.1" customHeight="1" x14ac:dyDescent="0.25">
      <c r="A190" s="57" t="s">
        <v>21</v>
      </c>
      <c r="B190" s="71">
        <f>Assumptions!$E$122</f>
        <v>1</v>
      </c>
      <c r="C190" s="31">
        <f t="shared" si="12"/>
        <v>0</v>
      </c>
      <c r="D190" s="32" t="s">
        <v>7</v>
      </c>
      <c r="E190" s="24">
        <f>Assumptions!$F$122</f>
        <v>1110</v>
      </c>
      <c r="F190" s="32" t="s">
        <v>8</v>
      </c>
      <c r="H190" s="33">
        <f t="shared" si="13"/>
        <v>0</v>
      </c>
    </row>
    <row r="191" spans="1:8" ht="11.1" customHeight="1" x14ac:dyDescent="0.25">
      <c r="A191" s="59" t="s">
        <v>52</v>
      </c>
      <c r="B191" s="71">
        <f>Assumptions!$E$123</f>
        <v>1</v>
      </c>
      <c r="C191" s="31">
        <f t="shared" si="12"/>
        <v>0</v>
      </c>
      <c r="D191" s="32" t="s">
        <v>25</v>
      </c>
      <c r="E191" s="24">
        <f>Assumptions!$F$123</f>
        <v>830</v>
      </c>
      <c r="F191" s="32" t="s">
        <v>8</v>
      </c>
      <c r="G191" s="30"/>
      <c r="H191" s="33">
        <f t="shared" si="13"/>
        <v>0</v>
      </c>
    </row>
    <row r="192" spans="1:8" ht="11.1" customHeight="1" x14ac:dyDescent="0.25">
      <c r="A192" s="59" t="str">
        <f>B161</f>
        <v>Blank</v>
      </c>
      <c r="B192" s="71">
        <f>Assumptions!$E$124</f>
        <v>1</v>
      </c>
      <c r="C192" s="31">
        <f t="shared" si="12"/>
        <v>0</v>
      </c>
      <c r="D192" s="32" t="s">
        <v>25</v>
      </c>
      <c r="E192" s="24"/>
      <c r="F192" s="32" t="s">
        <v>8</v>
      </c>
      <c r="G192" s="30"/>
      <c r="H192" s="33">
        <f t="shared" si="13"/>
        <v>0</v>
      </c>
    </row>
    <row r="193" spans="1:8" ht="11.1" customHeight="1" x14ac:dyDescent="0.25">
      <c r="A193" s="59" t="str">
        <f>B162</f>
        <v>Blank</v>
      </c>
      <c r="B193" s="71">
        <f>Assumptions!$E$125</f>
        <v>1</v>
      </c>
      <c r="C193" s="31">
        <f t="shared" si="12"/>
        <v>0</v>
      </c>
      <c r="D193" s="32" t="s">
        <v>25</v>
      </c>
      <c r="E193" s="24"/>
      <c r="F193" s="32" t="s">
        <v>8</v>
      </c>
      <c r="G193" s="30"/>
      <c r="H193" s="33">
        <f t="shared" si="13"/>
        <v>0</v>
      </c>
    </row>
    <row r="194" spans="1:8" ht="11.1" customHeight="1" x14ac:dyDescent="0.25">
      <c r="A194" s="59" t="str">
        <f>B163</f>
        <v>Blank</v>
      </c>
      <c r="B194" s="71">
        <f>Assumptions!$E$126</f>
        <v>0</v>
      </c>
      <c r="C194" s="31">
        <f>C163*B194</f>
        <v>0</v>
      </c>
      <c r="D194" s="32" t="s">
        <v>25</v>
      </c>
      <c r="E194" s="24"/>
      <c r="F194" s="32" t="s">
        <v>8</v>
      </c>
      <c r="G194" s="30"/>
      <c r="H194" s="33">
        <f t="shared" si="13"/>
        <v>0</v>
      </c>
    </row>
    <row r="195" spans="1:8" ht="11.1" customHeight="1" x14ac:dyDescent="0.25">
      <c r="A195" s="72"/>
      <c r="B195" s="72"/>
      <c r="C195" s="72"/>
      <c r="D195" s="34"/>
      <c r="E195" s="72"/>
      <c r="F195" s="72"/>
      <c r="G195" s="72"/>
      <c r="H195" s="72"/>
    </row>
    <row r="196" spans="1:8" ht="11.1" customHeight="1" x14ac:dyDescent="0.25">
      <c r="A196" s="59" t="s">
        <v>31</v>
      </c>
      <c r="B196" s="10"/>
      <c r="E196" s="73">
        <f>Assumptions!$E$147</f>
        <v>0</v>
      </c>
      <c r="F196" s="32" t="s">
        <v>32</v>
      </c>
      <c r="H196" s="33">
        <f>SUM(C183:C194)*E196</f>
        <v>0</v>
      </c>
    </row>
    <row r="197" spans="1:8" ht="11.1" customHeight="1" x14ac:dyDescent="0.25">
      <c r="A197" s="59" t="s">
        <v>33</v>
      </c>
      <c r="B197" s="23"/>
      <c r="C197" s="30"/>
      <c r="D197" s="30"/>
      <c r="E197" s="85">
        <f>Assumptions!$E$148</f>
        <v>0.08</v>
      </c>
      <c r="F197" s="32" t="s">
        <v>34</v>
      </c>
      <c r="G197" s="30"/>
      <c r="H197" s="33">
        <f>SUM(H183:H194)*E197</f>
        <v>459936</v>
      </c>
    </row>
    <row r="198" spans="1:8" ht="11.1" customHeight="1" x14ac:dyDescent="0.25">
      <c r="A198" s="59" t="s">
        <v>35</v>
      </c>
      <c r="B198" s="23"/>
      <c r="C198" s="30"/>
      <c r="D198" s="30"/>
      <c r="E198" s="85">
        <f>Assumptions!$E$149</f>
        <v>5.0000000000000001E-3</v>
      </c>
      <c r="F198" s="32" t="s">
        <v>36</v>
      </c>
      <c r="G198" s="30"/>
      <c r="H198" s="33">
        <f>H165*E198</f>
        <v>37500</v>
      </c>
    </row>
    <row r="199" spans="1:8" ht="11.1" customHeight="1" x14ac:dyDescent="0.25">
      <c r="A199" s="59" t="s">
        <v>37</v>
      </c>
      <c r="B199" s="23"/>
      <c r="C199" s="30"/>
      <c r="D199" s="30"/>
      <c r="E199" s="85">
        <f>Assumptions!$E$150</f>
        <v>6.0000000000000001E-3</v>
      </c>
      <c r="F199" s="32" t="s">
        <v>34</v>
      </c>
      <c r="G199" s="30"/>
      <c r="H199" s="33">
        <f>SUM(H183:H194)*E199</f>
        <v>34495.199999999997</v>
      </c>
    </row>
    <row r="200" spans="1:8" ht="11.1" customHeight="1" x14ac:dyDescent="0.25">
      <c r="A200" s="59" t="s">
        <v>38</v>
      </c>
      <c r="B200" s="23"/>
      <c r="C200" s="30"/>
      <c r="D200" s="30"/>
      <c r="E200" s="85">
        <f>Assumptions!$E$151</f>
        <v>0.01</v>
      </c>
      <c r="F200" s="32" t="s">
        <v>36</v>
      </c>
      <c r="G200" s="30"/>
      <c r="H200" s="33">
        <f>SUM(H152:H157)*E200+H159*E200</f>
        <v>75000</v>
      </c>
    </row>
    <row r="201" spans="1:8" ht="11.1" customHeight="1" x14ac:dyDescent="0.25">
      <c r="A201" s="59" t="s">
        <v>39</v>
      </c>
      <c r="B201" s="23"/>
      <c r="C201" s="41"/>
      <c r="D201" s="30"/>
      <c r="E201" s="85">
        <f>Assumptions!$E$152</f>
        <v>0.05</v>
      </c>
      <c r="F201" s="32" t="s">
        <v>34</v>
      </c>
      <c r="G201" s="30"/>
      <c r="H201" s="33">
        <f>SUM(H183:H194)*E201</f>
        <v>287460</v>
      </c>
    </row>
    <row r="202" spans="1:8" ht="11.1" customHeight="1" x14ac:dyDescent="0.25">
      <c r="A202" s="59" t="s">
        <v>40</v>
      </c>
      <c r="B202" s="10"/>
      <c r="E202" s="40"/>
      <c r="F202" s="32" t="s">
        <v>133</v>
      </c>
      <c r="H202" s="36">
        <f>C157*E202</f>
        <v>0</v>
      </c>
    </row>
    <row r="203" spans="1:8" ht="11.1" customHeight="1" x14ac:dyDescent="0.25">
      <c r="A203" s="59" t="s">
        <v>42</v>
      </c>
      <c r="B203" s="23"/>
      <c r="C203" s="39">
        <f>Assumptions!$C$154</f>
        <v>0.05</v>
      </c>
      <c r="D203" s="31">
        <f>Assumptions!$D$154</f>
        <v>12</v>
      </c>
      <c r="E203" s="74" t="s">
        <v>43</v>
      </c>
      <c r="F203" s="24">
        <f>Assumptions!$G$154</f>
        <v>3</v>
      </c>
      <c r="G203" s="74" t="s">
        <v>88</v>
      </c>
      <c r="H203" s="33">
        <f>(((SUM(H169:H181)*POWER((1+C203/12),((D203+F203)/12)*12))-SUM(H169:H181))   +     ((((SUM(H183:H202)*POWER((1+C203/12),((D203+F203)/12)*12))-SUM(H183:H202))*0.5)))</f>
        <v>213778.29366484564</v>
      </c>
    </row>
    <row r="204" spans="1:8" ht="11.1" customHeight="1" x14ac:dyDescent="0.25">
      <c r="A204" s="59" t="s">
        <v>44</v>
      </c>
      <c r="B204" s="23"/>
      <c r="C204" s="39">
        <f>Assumptions!$C$155</f>
        <v>0.01</v>
      </c>
      <c r="D204" s="32" t="s">
        <v>45</v>
      </c>
      <c r="E204" s="30"/>
      <c r="F204" s="30"/>
      <c r="G204" s="30"/>
      <c r="H204" s="33">
        <f>SUM(H169:H202)*C204</f>
        <v>66435.911999999997</v>
      </c>
    </row>
    <row r="205" spans="1:8" ht="11.1" customHeight="1" x14ac:dyDescent="0.25">
      <c r="A205" s="59" t="s">
        <v>46</v>
      </c>
      <c r="B205" s="23"/>
      <c r="C205" s="30"/>
      <c r="D205" s="39">
        <f>Assumptions!$D$156</f>
        <v>0.17499999999999999</v>
      </c>
      <c r="E205" s="32" t="s">
        <v>47</v>
      </c>
      <c r="F205" s="30"/>
      <c r="G205" s="30"/>
      <c r="H205" s="33">
        <f>H165*D205</f>
        <v>1312500</v>
      </c>
    </row>
    <row r="206" spans="1:8" ht="11.1" customHeight="1" x14ac:dyDescent="0.25">
      <c r="A206" s="61" t="s">
        <v>48</v>
      </c>
      <c r="B206" s="28"/>
      <c r="C206" s="28"/>
      <c r="D206" s="28"/>
      <c r="E206" s="28"/>
      <c r="F206" s="28"/>
      <c r="G206" s="28"/>
      <c r="H206" s="38">
        <f>SUM(H169:H205)</f>
        <v>8236305.4056648454</v>
      </c>
    </row>
    <row r="207" spans="1:8" ht="11.1" customHeight="1" x14ac:dyDescent="0.25">
      <c r="A207" s="75"/>
      <c r="B207" s="30"/>
      <c r="C207" s="30"/>
      <c r="D207" s="30"/>
      <c r="E207" s="30"/>
      <c r="F207" s="30"/>
      <c r="G207" s="30"/>
      <c r="H207" s="76"/>
    </row>
    <row r="208" spans="1:8" ht="11.1" customHeight="1" x14ac:dyDescent="0.25">
      <c r="A208" s="77" t="s">
        <v>154</v>
      </c>
      <c r="B208" s="42"/>
      <c r="C208" s="42"/>
      <c r="D208" s="42"/>
      <c r="E208" s="42"/>
      <c r="F208" s="42"/>
      <c r="G208" s="42"/>
      <c r="H208" s="43">
        <f>H165-H206</f>
        <v>-736305.40566484537</v>
      </c>
    </row>
    <row r="209" spans="1:8" ht="11.1" customHeight="1" x14ac:dyDescent="0.25">
      <c r="A209" s="77" t="s">
        <v>155</v>
      </c>
      <c r="B209" s="42"/>
      <c r="C209" s="42"/>
      <c r="D209" s="42"/>
      <c r="E209" s="42"/>
      <c r="F209" s="42"/>
      <c r="G209" s="42"/>
      <c r="H209" s="78">
        <f>H208*(10000/C174)</f>
        <v>-1227175.6761080758</v>
      </c>
    </row>
    <row r="210" spans="1:8" ht="11.1" customHeight="1" x14ac:dyDescent="0.25"/>
    <row r="211" spans="1:8" ht="11.1" customHeight="1" x14ac:dyDescent="0.25"/>
    <row r="212" spans="1:8" ht="11.1" customHeight="1" x14ac:dyDescent="0.25"/>
    <row r="213" spans="1:8" ht="11.1" customHeight="1" x14ac:dyDescent="0.25"/>
    <row r="214" spans="1:8" ht="11.1" customHeight="1" x14ac:dyDescent="0.25"/>
    <row r="215" spans="1:8" ht="11.1" customHeight="1" x14ac:dyDescent="0.25"/>
    <row r="216" spans="1:8" ht="11.1" customHeight="1" x14ac:dyDescent="0.25"/>
    <row r="217" spans="1:8" ht="11.1" customHeight="1" x14ac:dyDescent="0.25"/>
    <row r="218" spans="1:8" ht="11.1" customHeight="1" x14ac:dyDescent="0.25"/>
    <row r="219" spans="1:8" ht="11.1" customHeight="1" x14ac:dyDescent="0.25"/>
    <row r="220" spans="1:8" ht="11.1" customHeight="1" x14ac:dyDescent="0.25"/>
    <row r="221" spans="1:8" ht="11.1" customHeight="1" x14ac:dyDescent="0.25"/>
    <row r="222" spans="1:8" ht="11.1" customHeight="1" x14ac:dyDescent="0.25"/>
    <row r="223" spans="1:8" ht="11.1" customHeight="1" x14ac:dyDescent="0.25"/>
    <row r="224" spans="1:8" ht="11.1" customHeight="1" x14ac:dyDescent="0.25"/>
    <row r="225" ht="11.1" customHeight="1" x14ac:dyDescent="0.25"/>
    <row r="226" ht="11.1" customHeight="1" x14ac:dyDescent="0.25"/>
    <row r="227" ht="11.1" customHeight="1" x14ac:dyDescent="0.25"/>
    <row r="228" ht="11.1" customHeight="1" x14ac:dyDescent="0.25"/>
    <row r="229" ht="11.1" customHeight="1" x14ac:dyDescent="0.25"/>
    <row r="230" ht="11.1" customHeight="1" x14ac:dyDescent="0.25"/>
    <row r="231" ht="11.1" customHeight="1" x14ac:dyDescent="0.25"/>
    <row r="232" ht="11.1" customHeight="1" x14ac:dyDescent="0.25"/>
    <row r="233" ht="11.1" customHeight="1" x14ac:dyDescent="0.25"/>
    <row r="234" ht="11.1" customHeight="1" x14ac:dyDescent="0.25"/>
    <row r="235" ht="11.1" customHeight="1" x14ac:dyDescent="0.25"/>
    <row r="236" ht="11.1" customHeight="1" x14ac:dyDescent="0.25"/>
    <row r="237" ht="11.1" customHeight="1" x14ac:dyDescent="0.25"/>
    <row r="238" ht="11.1" customHeight="1" x14ac:dyDescent="0.25"/>
    <row r="239" ht="11.1" customHeight="1" x14ac:dyDescent="0.25"/>
    <row r="240" ht="11.1" customHeight="1" x14ac:dyDescent="0.25"/>
    <row r="241" ht="11.1" customHeight="1" x14ac:dyDescent="0.25"/>
    <row r="242" ht="11.1" customHeight="1" x14ac:dyDescent="0.25"/>
    <row r="243" ht="11.1" customHeight="1" x14ac:dyDescent="0.25"/>
    <row r="244" ht="11.1" customHeight="1" x14ac:dyDescent="0.25"/>
    <row r="245" ht="11.1" customHeight="1" x14ac:dyDescent="0.25"/>
    <row r="246" ht="11.1" customHeight="1" x14ac:dyDescent="0.25"/>
    <row r="247" ht="11.1" customHeight="1" x14ac:dyDescent="0.25"/>
    <row r="248" ht="11.1" customHeight="1" x14ac:dyDescent="0.25"/>
    <row r="249" ht="11.1" customHeight="1" x14ac:dyDescent="0.25"/>
    <row r="250" ht="11.1" customHeight="1" x14ac:dyDescent="0.25"/>
    <row r="251" ht="11.1" customHeight="1" x14ac:dyDescent="0.25"/>
    <row r="252" ht="11.1" customHeight="1" x14ac:dyDescent="0.25"/>
    <row r="253" ht="11.1" customHeight="1" x14ac:dyDescent="0.25"/>
    <row r="254" ht="11.1" customHeight="1" x14ac:dyDescent="0.25"/>
    <row r="255" ht="11.1" customHeight="1" x14ac:dyDescent="0.25"/>
    <row r="256" ht="11.1" customHeight="1" x14ac:dyDescent="0.25"/>
    <row r="257" ht="11.1" customHeight="1" x14ac:dyDescent="0.25"/>
    <row r="258" ht="11.1" customHeight="1" x14ac:dyDescent="0.25"/>
    <row r="259" ht="11.1" customHeight="1" x14ac:dyDescent="0.25"/>
    <row r="260" ht="11.1" customHeight="1" x14ac:dyDescent="0.25"/>
    <row r="261" ht="11.1" customHeight="1" x14ac:dyDescent="0.25"/>
    <row r="262" ht="11.1" customHeight="1" x14ac:dyDescent="0.25"/>
    <row r="263" ht="11.1" customHeight="1" x14ac:dyDescent="0.25"/>
    <row r="264" ht="11.1" customHeight="1" x14ac:dyDescent="0.25"/>
    <row r="265" ht="11.1" customHeight="1" x14ac:dyDescent="0.25"/>
    <row r="266" ht="11.1" customHeight="1" x14ac:dyDescent="0.25"/>
    <row r="267" ht="11.1" customHeight="1" x14ac:dyDescent="0.25"/>
    <row r="268" ht="11.1" customHeight="1" x14ac:dyDescent="0.25"/>
    <row r="269" ht="11.1" customHeight="1" x14ac:dyDescent="0.25"/>
    <row r="270" ht="11.1" customHeight="1" x14ac:dyDescent="0.25"/>
    <row r="271" ht="11.1" customHeight="1" x14ac:dyDescent="0.25"/>
    <row r="272" ht="11.1" customHeight="1" x14ac:dyDescent="0.25"/>
    <row r="273" ht="11.1" customHeight="1" x14ac:dyDescent="0.25"/>
    <row r="274" ht="11.1" customHeight="1" x14ac:dyDescent="0.25"/>
    <row r="275" ht="11.1" customHeight="1" x14ac:dyDescent="0.25"/>
    <row r="276" ht="11.1" customHeight="1" x14ac:dyDescent="0.25"/>
    <row r="277" ht="11.1" customHeight="1" x14ac:dyDescent="0.25"/>
    <row r="278" ht="11.1" customHeight="1" x14ac:dyDescent="0.25"/>
    <row r="279" ht="11.1" customHeight="1" x14ac:dyDescent="0.25"/>
    <row r="280" ht="11.1" customHeight="1" x14ac:dyDescent="0.25"/>
    <row r="281" ht="11.1" customHeight="1" x14ac:dyDescent="0.25"/>
    <row r="282" ht="11.1" customHeight="1" x14ac:dyDescent="0.25"/>
    <row r="283" ht="11.1" customHeight="1" x14ac:dyDescent="0.25"/>
    <row r="284" ht="11.1" customHeight="1" x14ac:dyDescent="0.25"/>
    <row r="285" ht="11.1" customHeight="1" x14ac:dyDescent="0.25"/>
    <row r="286" ht="11.1" customHeight="1" x14ac:dyDescent="0.25"/>
    <row r="287" ht="11.1" customHeight="1" x14ac:dyDescent="0.25"/>
    <row r="288" ht="11.1" customHeight="1" x14ac:dyDescent="0.25"/>
    <row r="289" ht="11.1" customHeight="1" x14ac:dyDescent="0.25"/>
    <row r="290" ht="11.1" customHeight="1" x14ac:dyDescent="0.25"/>
    <row r="291" ht="11.1" customHeight="1" x14ac:dyDescent="0.25"/>
    <row r="292" ht="11.1" customHeight="1" x14ac:dyDescent="0.25"/>
    <row r="293" ht="11.1" customHeight="1" x14ac:dyDescent="0.25"/>
    <row r="294" ht="11.1" customHeight="1" x14ac:dyDescent="0.25"/>
    <row r="295" ht="11.1" customHeight="1" x14ac:dyDescent="0.25"/>
    <row r="296" ht="11.1" customHeight="1" x14ac:dyDescent="0.25"/>
    <row r="297" ht="11.1" customHeight="1" x14ac:dyDescent="0.25"/>
    <row r="298" ht="11.1" customHeight="1" x14ac:dyDescent="0.25"/>
    <row r="299" ht="11.1" customHeight="1" x14ac:dyDescent="0.25"/>
    <row r="300" ht="11.1" customHeight="1" x14ac:dyDescent="0.25"/>
    <row r="301" ht="11.1" customHeight="1" x14ac:dyDescent="0.25"/>
    <row r="302" ht="11.1" customHeight="1" x14ac:dyDescent="0.25"/>
    <row r="303" ht="11.1" customHeight="1" x14ac:dyDescent="0.25"/>
    <row r="304" ht="11.1" customHeight="1" x14ac:dyDescent="0.25"/>
    <row r="305" ht="11.1" customHeight="1" x14ac:dyDescent="0.25"/>
    <row r="306" ht="11.1" customHeight="1" x14ac:dyDescent="0.25"/>
    <row r="307" ht="11.1" customHeight="1" x14ac:dyDescent="0.25"/>
    <row r="308" ht="11.1" customHeight="1" x14ac:dyDescent="0.25"/>
    <row r="309" ht="11.1" customHeight="1" x14ac:dyDescent="0.25"/>
    <row r="310" ht="11.1" customHeight="1" x14ac:dyDescent="0.25"/>
    <row r="311" ht="11.1" customHeight="1" x14ac:dyDescent="0.25"/>
    <row r="312" ht="11.1" customHeight="1" x14ac:dyDescent="0.25"/>
    <row r="313" ht="11.1" customHeight="1" x14ac:dyDescent="0.25"/>
    <row r="314" ht="11.1" customHeight="1" x14ac:dyDescent="0.25"/>
    <row r="315" ht="11.1" customHeight="1" x14ac:dyDescent="0.25"/>
    <row r="316" ht="11.1" customHeight="1" x14ac:dyDescent="0.25"/>
    <row r="317" ht="11.1" customHeight="1" x14ac:dyDescent="0.25"/>
    <row r="318" ht="11.1" customHeight="1" x14ac:dyDescent="0.25"/>
    <row r="319" ht="11.1" customHeight="1" x14ac:dyDescent="0.25"/>
    <row r="320" ht="11.1" customHeight="1" x14ac:dyDescent="0.25"/>
    <row r="321" ht="11.1" customHeight="1" x14ac:dyDescent="0.25"/>
    <row r="322" ht="11.1" customHeight="1" x14ac:dyDescent="0.25"/>
    <row r="323" ht="11.1" customHeight="1" x14ac:dyDescent="0.25"/>
    <row r="324" ht="11.1" customHeight="1" x14ac:dyDescent="0.25"/>
    <row r="325" ht="11.1" customHeight="1" x14ac:dyDescent="0.25"/>
    <row r="326" ht="11.1" customHeight="1" x14ac:dyDescent="0.25"/>
    <row r="327" ht="11.1" customHeight="1" x14ac:dyDescent="0.25"/>
    <row r="328" ht="11.1" customHeight="1" x14ac:dyDescent="0.25"/>
    <row r="329" ht="11.1" customHeight="1" x14ac:dyDescent="0.25"/>
    <row r="330" ht="11.1" customHeight="1" x14ac:dyDescent="0.25"/>
    <row r="331" ht="11.1" customHeight="1" x14ac:dyDescent="0.25"/>
    <row r="332" ht="11.1" customHeight="1" x14ac:dyDescent="0.25"/>
    <row r="333" ht="11.1" customHeight="1" x14ac:dyDescent="0.25"/>
    <row r="334" ht="11.1" customHeight="1" x14ac:dyDescent="0.25"/>
    <row r="335" ht="11.1" customHeight="1" x14ac:dyDescent="0.25"/>
    <row r="336" ht="11.1" customHeight="1" x14ac:dyDescent="0.25"/>
    <row r="337" ht="11.1" customHeight="1" x14ac:dyDescent="0.25"/>
    <row r="338" ht="11.1" customHeight="1" x14ac:dyDescent="0.25"/>
    <row r="339" ht="11.1" customHeight="1" x14ac:dyDescent="0.25"/>
    <row r="340" ht="11.1" customHeight="1" x14ac:dyDescent="0.25"/>
    <row r="341" ht="11.1" customHeight="1" x14ac:dyDescent="0.25"/>
    <row r="342" ht="11.1" customHeight="1" x14ac:dyDescent="0.25"/>
    <row r="343" ht="11.1" customHeight="1" x14ac:dyDescent="0.25"/>
    <row r="344" ht="11.1" customHeight="1" x14ac:dyDescent="0.25"/>
    <row r="345" ht="11.1" customHeight="1" x14ac:dyDescent="0.25"/>
    <row r="346" ht="11.1" customHeight="1" x14ac:dyDescent="0.25"/>
    <row r="347" ht="11.1" customHeight="1" x14ac:dyDescent="0.25"/>
    <row r="348" ht="11.1" customHeight="1" x14ac:dyDescent="0.25"/>
    <row r="349" ht="11.1" customHeight="1" x14ac:dyDescent="0.25"/>
    <row r="350" ht="11.1" customHeight="1" x14ac:dyDescent="0.25"/>
    <row r="351" ht="11.1" customHeight="1" x14ac:dyDescent="0.25"/>
    <row r="352" ht="11.1" customHeight="1" x14ac:dyDescent="0.25"/>
    <row r="353" ht="11.1" customHeight="1" x14ac:dyDescent="0.25"/>
    <row r="354" ht="11.1" customHeight="1" x14ac:dyDescent="0.25"/>
    <row r="355" ht="11.1" customHeight="1" x14ac:dyDescent="0.25"/>
    <row r="356" ht="11.1" customHeight="1" x14ac:dyDescent="0.25"/>
    <row r="357" ht="11.1" customHeight="1" x14ac:dyDescent="0.25"/>
    <row r="358" ht="11.1" customHeight="1" x14ac:dyDescent="0.25"/>
    <row r="359" ht="11.1" customHeight="1" x14ac:dyDescent="0.25"/>
    <row r="360" ht="11.1" customHeight="1" x14ac:dyDescent="0.25"/>
    <row r="361" ht="11.1" customHeight="1" x14ac:dyDescent="0.25"/>
    <row r="362" ht="11.1" customHeight="1" x14ac:dyDescent="0.25"/>
    <row r="363" ht="11.1" customHeight="1" x14ac:dyDescent="0.25"/>
    <row r="364" ht="11.1" customHeight="1" x14ac:dyDescent="0.25"/>
    <row r="365" ht="11.1" customHeight="1" x14ac:dyDescent="0.25"/>
    <row r="366" ht="11.1" customHeight="1" x14ac:dyDescent="0.25"/>
    <row r="367" ht="11.1" customHeight="1" x14ac:dyDescent="0.25"/>
    <row r="368" ht="11.1" customHeight="1" x14ac:dyDescent="0.25"/>
    <row r="369" ht="11.1" customHeight="1" x14ac:dyDescent="0.25"/>
    <row r="370" ht="11.1" customHeight="1" x14ac:dyDescent="0.25"/>
    <row r="371" ht="11.1" customHeight="1" x14ac:dyDescent="0.25"/>
    <row r="372" ht="11.1" customHeight="1" x14ac:dyDescent="0.25"/>
    <row r="373" ht="11.1" customHeight="1" x14ac:dyDescent="0.25"/>
    <row r="374" ht="11.1" customHeight="1" x14ac:dyDescent="0.25"/>
    <row r="375" ht="11.1" customHeight="1" x14ac:dyDescent="0.25"/>
    <row r="376" ht="11.1" customHeight="1" x14ac:dyDescent="0.25"/>
    <row r="377" ht="11.1" customHeight="1" x14ac:dyDescent="0.25"/>
    <row r="378" ht="11.1" customHeight="1" x14ac:dyDescent="0.25"/>
    <row r="379" ht="11.1" customHeight="1" x14ac:dyDescent="0.25"/>
    <row r="380" ht="11.1" customHeight="1" x14ac:dyDescent="0.25"/>
    <row r="381" ht="11.1" customHeight="1" x14ac:dyDescent="0.25"/>
    <row r="382" ht="11.1" customHeight="1" x14ac:dyDescent="0.25"/>
    <row r="383" ht="11.1" customHeight="1" x14ac:dyDescent="0.25"/>
    <row r="384" ht="11.1" customHeight="1" x14ac:dyDescent="0.25"/>
    <row r="385" ht="11.1" customHeight="1" x14ac:dyDescent="0.25"/>
    <row r="386" ht="11.1" customHeight="1" x14ac:dyDescent="0.25"/>
    <row r="387" ht="11.1" customHeight="1" x14ac:dyDescent="0.25"/>
    <row r="388" ht="11.1" customHeight="1" x14ac:dyDescent="0.25"/>
    <row r="389" ht="11.1" customHeight="1" x14ac:dyDescent="0.25"/>
    <row r="390" ht="11.1" customHeight="1" x14ac:dyDescent="0.25"/>
    <row r="391" ht="11.1" customHeight="1" x14ac:dyDescent="0.25"/>
    <row r="392" ht="11.1" customHeight="1" x14ac:dyDescent="0.25"/>
    <row r="393" ht="11.1" customHeight="1" x14ac:dyDescent="0.25"/>
    <row r="394" ht="11.1" customHeight="1" x14ac:dyDescent="0.25"/>
    <row r="395" ht="11.1" customHeight="1" x14ac:dyDescent="0.25"/>
    <row r="396" ht="11.1" customHeight="1" x14ac:dyDescent="0.25"/>
  </sheetData>
  <mergeCells count="6">
    <mergeCell ref="A1:B5"/>
    <mergeCell ref="D2:H4"/>
    <mergeCell ref="A141:B145"/>
    <mergeCell ref="D142:H144"/>
    <mergeCell ref="A71:B75"/>
    <mergeCell ref="D72:H74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25601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123825</xdr:rowOff>
              </from>
              <to>
                <xdr:col>2</xdr:col>
                <xdr:colOff>266700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25601" r:id="rId4"/>
      </mc:Fallback>
    </mc:AlternateContent>
    <mc:AlternateContent xmlns:mc="http://schemas.openxmlformats.org/markup-compatibility/2006">
      <mc:Choice Requires="x14">
        <oleObject progId="CorelDRAW.Graphic.12" shapeId="25605" r:id="rId6">
          <objectPr defaultSize="0" autoPict="0" r:id="rId5">
            <anchor moveWithCells="1" sizeWithCells="1">
              <from>
                <xdr:col>0</xdr:col>
                <xdr:colOff>152400</xdr:colOff>
                <xdr:row>70</xdr:row>
                <xdr:rowOff>123825</xdr:rowOff>
              </from>
              <to>
                <xdr:col>2</xdr:col>
                <xdr:colOff>266700</xdr:colOff>
                <xdr:row>74</xdr:row>
                <xdr:rowOff>104775</xdr:rowOff>
              </to>
            </anchor>
          </objectPr>
        </oleObject>
      </mc:Choice>
      <mc:Fallback>
        <oleObject progId="CorelDRAW.Graphic.12" shapeId="25605" r:id="rId6"/>
      </mc:Fallback>
    </mc:AlternateContent>
    <mc:AlternateContent xmlns:mc="http://schemas.openxmlformats.org/markup-compatibility/2006">
      <mc:Choice Requires="x14">
        <oleObject progId="CorelDRAW.Graphic.12" shapeId="25612" r:id="rId7">
          <objectPr defaultSize="0" autoPict="0" r:id="rId5">
            <anchor moveWithCells="1" sizeWithCells="1">
              <from>
                <xdr:col>0</xdr:col>
                <xdr:colOff>152400</xdr:colOff>
                <xdr:row>140</xdr:row>
                <xdr:rowOff>123825</xdr:rowOff>
              </from>
              <to>
                <xdr:col>2</xdr:col>
                <xdr:colOff>266700</xdr:colOff>
                <xdr:row>144</xdr:row>
                <xdr:rowOff>104775</xdr:rowOff>
              </to>
            </anchor>
          </objectPr>
        </oleObject>
      </mc:Choice>
      <mc:Fallback>
        <oleObject progId="CorelDRAW.Graphic.12" shapeId="25612" r:id="rId7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87"/>
  <sheetViews>
    <sheetView zoomScale="40" zoomScaleNormal="40" workbookViewId="0">
      <selection activeCell="E36" sqref="E36"/>
    </sheetView>
  </sheetViews>
  <sheetFormatPr defaultRowHeight="15" x14ac:dyDescent="0.25"/>
  <cols>
    <col min="1" max="1" width="12.7109375" customWidth="1"/>
    <col min="8" max="8" width="12.7109375" customWidth="1"/>
    <col min="9" max="9" width="1.7109375" customWidth="1"/>
    <col min="10" max="10" width="12.7109375" customWidth="1"/>
    <col min="17" max="17" width="12.7109375" customWidth="1"/>
    <col min="18" max="18" width="1.7109375" customWidth="1"/>
    <col min="19" max="19" width="12.7109375" customWidth="1"/>
    <col min="26" max="26" width="12.7109375" customWidth="1"/>
    <col min="27" max="27" width="1.7109375" customWidth="1"/>
    <col min="28" max="28" width="12.7109375" customWidth="1"/>
    <col min="35" max="35" width="12.7109375" customWidth="1"/>
  </cols>
  <sheetData>
    <row r="1" spans="1:12" ht="11.1" customHeight="1" x14ac:dyDescent="0.3">
      <c r="A1" s="274"/>
      <c r="B1" s="274"/>
      <c r="C1" s="20"/>
      <c r="D1" s="21"/>
      <c r="E1" s="20"/>
      <c r="F1" s="20"/>
      <c r="G1" s="20"/>
      <c r="H1" s="20"/>
      <c r="L1">
        <v>7</v>
      </c>
    </row>
    <row r="2" spans="1:12" ht="11.1" customHeight="1" x14ac:dyDescent="0.25">
      <c r="A2" s="274"/>
      <c r="B2" s="274"/>
      <c r="C2" s="11"/>
      <c r="D2" s="270" t="s">
        <v>109</v>
      </c>
      <c r="E2" s="270"/>
      <c r="F2" s="270"/>
      <c r="G2" s="270"/>
      <c r="H2" s="270"/>
    </row>
    <row r="3" spans="1:12" ht="11.1" customHeight="1" x14ac:dyDescent="0.25">
      <c r="A3" s="274"/>
      <c r="B3" s="274"/>
      <c r="C3" s="11"/>
      <c r="D3" s="270"/>
      <c r="E3" s="270"/>
      <c r="F3" s="270"/>
      <c r="G3" s="270"/>
      <c r="H3" s="270"/>
    </row>
    <row r="4" spans="1:12" ht="11.1" customHeight="1" x14ac:dyDescent="0.25">
      <c r="A4" s="274"/>
      <c r="B4" s="274"/>
      <c r="C4" s="11"/>
      <c r="D4" s="270"/>
      <c r="E4" s="270"/>
      <c r="F4" s="270"/>
      <c r="G4" s="270"/>
      <c r="H4" s="270"/>
    </row>
    <row r="5" spans="1:12" ht="11.1" customHeight="1" x14ac:dyDescent="0.25">
      <c r="A5" s="274"/>
      <c r="B5" s="274"/>
      <c r="C5" s="11"/>
      <c r="D5" s="11"/>
      <c r="E5" s="11"/>
      <c r="F5" s="11"/>
      <c r="G5" s="11"/>
      <c r="H5" s="11"/>
    </row>
    <row r="6" spans="1:12" ht="11.1" customHeight="1" x14ac:dyDescent="0.25">
      <c r="A6" s="22" t="s">
        <v>100</v>
      </c>
      <c r="B6" s="22"/>
      <c r="C6" s="23"/>
      <c r="D6" s="23"/>
      <c r="E6" s="79" t="str">
        <f>Assumptions!$G$121</f>
        <v>Community Centre</v>
      </c>
      <c r="F6" s="49"/>
      <c r="G6" s="80"/>
      <c r="H6" s="50"/>
    </row>
    <row r="7" spans="1:12" ht="11.1" customHeight="1" x14ac:dyDescent="0.25">
      <c r="A7" s="22" t="s">
        <v>0</v>
      </c>
      <c r="B7" s="23"/>
      <c r="C7" s="23"/>
      <c r="D7" s="23"/>
      <c r="E7" s="79" t="s">
        <v>136</v>
      </c>
      <c r="F7" s="49"/>
      <c r="G7" s="49"/>
      <c r="H7" s="51"/>
    </row>
    <row r="8" spans="1:12" ht="11.1" customHeight="1" x14ac:dyDescent="0.25">
      <c r="A8" s="22" t="s">
        <v>1</v>
      </c>
      <c r="B8" s="22"/>
      <c r="C8" s="23"/>
      <c r="D8" s="23"/>
      <c r="E8" s="81" t="str">
        <f>Assumptions!$A$160</f>
        <v>Area Wide</v>
      </c>
      <c r="F8" s="82"/>
      <c r="G8" s="83"/>
      <c r="H8" s="84"/>
    </row>
    <row r="9" spans="1:12" ht="11.1" customHeight="1" x14ac:dyDescent="0.25">
      <c r="A9" s="22" t="s">
        <v>2</v>
      </c>
      <c r="B9" s="22"/>
      <c r="C9" s="10"/>
      <c r="D9" s="23"/>
      <c r="E9" s="55">
        <f>SUM(C43:C54)</f>
        <v>200</v>
      </c>
      <c r="F9" s="23" t="s">
        <v>3</v>
      </c>
      <c r="G9" s="25"/>
      <c r="H9" s="25"/>
    </row>
    <row r="10" spans="1:12" ht="11.1" customHeight="1" x14ac:dyDescent="0.25">
      <c r="A10" s="22"/>
      <c r="B10" s="23"/>
      <c r="C10" s="23"/>
      <c r="D10" s="56"/>
      <c r="E10" s="23"/>
      <c r="F10" s="25"/>
      <c r="G10" s="25"/>
      <c r="H10" s="25"/>
    </row>
    <row r="11" spans="1:12" ht="11.1" customHeight="1" x14ac:dyDescent="0.25">
      <c r="A11" s="27" t="s">
        <v>4</v>
      </c>
      <c r="B11" s="28"/>
      <c r="C11" s="28"/>
      <c r="D11" s="28"/>
      <c r="E11" s="28"/>
      <c r="F11" s="28"/>
      <c r="G11" s="28"/>
      <c r="H11" s="29"/>
    </row>
    <row r="12" spans="1:12" ht="11.1" customHeight="1" x14ac:dyDescent="0.25">
      <c r="A12" s="57" t="s">
        <v>5</v>
      </c>
      <c r="B12" s="58" t="s">
        <v>6</v>
      </c>
      <c r="C12" s="31"/>
      <c r="D12" s="32" t="s">
        <v>7</v>
      </c>
      <c r="E12" s="24">
        <f>Assumptions!$C$132</f>
        <v>700</v>
      </c>
      <c r="F12" s="32" t="s">
        <v>8</v>
      </c>
      <c r="G12" s="30"/>
      <c r="H12" s="33">
        <f t="shared" ref="H12:H23" si="0">C12*E12</f>
        <v>0</v>
      </c>
    </row>
    <row r="13" spans="1:12" ht="11.1" customHeight="1" x14ac:dyDescent="0.25">
      <c r="A13" s="57" t="s">
        <v>9</v>
      </c>
      <c r="B13" s="58" t="s">
        <v>10</v>
      </c>
      <c r="C13" s="31"/>
      <c r="D13" s="32" t="s">
        <v>7</v>
      </c>
      <c r="E13" s="24">
        <f>Assumptions!$C$133</f>
        <v>1400</v>
      </c>
      <c r="F13" s="32" t="s">
        <v>8</v>
      </c>
      <c r="G13" s="30"/>
      <c r="H13" s="33">
        <f t="shared" si="0"/>
        <v>0</v>
      </c>
    </row>
    <row r="14" spans="1:12" ht="11.1" customHeight="1" x14ac:dyDescent="0.25">
      <c r="A14" s="57" t="s">
        <v>11</v>
      </c>
      <c r="B14" s="58" t="s">
        <v>12</v>
      </c>
      <c r="C14" s="31"/>
      <c r="D14" s="32" t="s">
        <v>7</v>
      </c>
      <c r="E14" s="24">
        <f>Assumptions!$C$134</f>
        <v>2750</v>
      </c>
      <c r="F14" s="32" t="s">
        <v>8</v>
      </c>
      <c r="G14" s="30"/>
      <c r="H14" s="33">
        <f t="shared" si="0"/>
        <v>0</v>
      </c>
    </row>
    <row r="15" spans="1:12" ht="11.1" customHeight="1" x14ac:dyDescent="0.25">
      <c r="A15" s="57" t="s">
        <v>13</v>
      </c>
      <c r="B15" s="58" t="s">
        <v>14</v>
      </c>
      <c r="C15" s="31"/>
      <c r="D15" s="32" t="s">
        <v>7</v>
      </c>
      <c r="E15" s="24">
        <f>Assumptions!$C$135</f>
        <v>1800</v>
      </c>
      <c r="F15" s="32" t="s">
        <v>8</v>
      </c>
      <c r="G15" s="30"/>
      <c r="H15" s="33">
        <f t="shared" si="0"/>
        <v>0</v>
      </c>
    </row>
    <row r="16" spans="1:12" ht="11.1" customHeight="1" x14ac:dyDescent="0.25">
      <c r="A16" s="57" t="s">
        <v>15</v>
      </c>
      <c r="B16" s="58" t="s">
        <v>16</v>
      </c>
      <c r="C16" s="24"/>
      <c r="D16" s="32" t="s">
        <v>7</v>
      </c>
      <c r="E16" s="24">
        <f>Assumptions!$C$136</f>
        <v>1291</v>
      </c>
      <c r="F16" s="32" t="s">
        <v>8</v>
      </c>
      <c r="G16" s="30"/>
      <c r="H16" s="33">
        <f t="shared" si="0"/>
        <v>0</v>
      </c>
    </row>
    <row r="17" spans="1:8" ht="11.1" customHeight="1" x14ac:dyDescent="0.25">
      <c r="A17" s="59" t="s">
        <v>17</v>
      </c>
      <c r="B17" s="58" t="s">
        <v>18</v>
      </c>
      <c r="C17" s="24"/>
      <c r="D17" s="32" t="s">
        <v>7</v>
      </c>
      <c r="E17" s="24">
        <f>Assumptions!$C$137</f>
        <v>2500</v>
      </c>
      <c r="F17" s="32" t="s">
        <v>8</v>
      </c>
      <c r="G17" s="30"/>
      <c r="H17" s="33">
        <f t="shared" si="0"/>
        <v>0</v>
      </c>
    </row>
    <row r="18" spans="1:8" ht="11.1" customHeight="1" x14ac:dyDescent="0.25">
      <c r="A18" s="59" t="s">
        <v>19</v>
      </c>
      <c r="B18" s="58" t="s">
        <v>20</v>
      </c>
      <c r="C18" s="24">
        <f>Assumptions!$C$121</f>
        <v>200</v>
      </c>
      <c r="D18" s="32" t="s">
        <v>7</v>
      </c>
      <c r="E18" s="24">
        <f>Assumptions!$C$138</f>
        <v>1077</v>
      </c>
      <c r="F18" s="32" t="s">
        <v>8</v>
      </c>
      <c r="G18" s="30"/>
      <c r="H18" s="33">
        <f t="shared" si="0"/>
        <v>215400</v>
      </c>
    </row>
    <row r="19" spans="1:8" ht="11.1" customHeight="1" x14ac:dyDescent="0.25">
      <c r="A19" s="57" t="s">
        <v>21</v>
      </c>
      <c r="B19" s="58" t="s">
        <v>22</v>
      </c>
      <c r="C19" s="40"/>
      <c r="D19" s="32" t="s">
        <v>7</v>
      </c>
      <c r="E19" s="24">
        <f>Assumptions!$C$139</f>
        <v>1350</v>
      </c>
      <c r="F19" s="32" t="s">
        <v>8</v>
      </c>
      <c r="H19" s="33">
        <f t="shared" si="0"/>
        <v>0</v>
      </c>
    </row>
    <row r="20" spans="1:8" ht="11.1" customHeight="1" x14ac:dyDescent="0.25">
      <c r="A20" s="57" t="s">
        <v>52</v>
      </c>
      <c r="B20" s="58"/>
      <c r="C20" s="31"/>
      <c r="D20" s="32" t="s">
        <v>25</v>
      </c>
      <c r="E20" s="24">
        <f>Assumptions!$C$140</f>
        <v>400</v>
      </c>
      <c r="F20" s="32" t="s">
        <v>8</v>
      </c>
      <c r="G20" s="30"/>
      <c r="H20" s="33">
        <f t="shared" si="0"/>
        <v>0</v>
      </c>
    </row>
    <row r="21" spans="1:8" ht="11.1" customHeight="1" x14ac:dyDescent="0.25">
      <c r="A21" s="57" t="s">
        <v>23</v>
      </c>
      <c r="B21" s="86" t="s">
        <v>24</v>
      </c>
      <c r="C21" s="31"/>
      <c r="D21" s="32" t="s">
        <v>25</v>
      </c>
      <c r="E21" s="24">
        <f>Assumptions!$C$141</f>
        <v>1500</v>
      </c>
      <c r="F21" s="32" t="s">
        <v>8</v>
      </c>
      <c r="G21" s="30"/>
      <c r="H21" s="33">
        <f t="shared" si="0"/>
        <v>0</v>
      </c>
    </row>
    <row r="22" spans="1:8" ht="11.1" customHeight="1" x14ac:dyDescent="0.25">
      <c r="A22" s="57" t="s">
        <v>23</v>
      </c>
      <c r="B22" s="86" t="s">
        <v>24</v>
      </c>
      <c r="C22" s="31"/>
      <c r="D22" s="32" t="s">
        <v>25</v>
      </c>
      <c r="E22" s="24">
        <f>Assumptions!$C$142</f>
        <v>700</v>
      </c>
      <c r="F22" s="32" t="s">
        <v>8</v>
      </c>
      <c r="G22" s="30"/>
      <c r="H22" s="33">
        <f t="shared" si="0"/>
        <v>0</v>
      </c>
    </row>
    <row r="23" spans="1:8" ht="11.1" customHeight="1" x14ac:dyDescent="0.25">
      <c r="A23" s="57" t="s">
        <v>23</v>
      </c>
      <c r="B23" s="86" t="s">
        <v>24</v>
      </c>
      <c r="C23" s="31"/>
      <c r="D23" s="32" t="s">
        <v>25</v>
      </c>
      <c r="E23" s="24">
        <f>Assumptions!$C$143</f>
        <v>0</v>
      </c>
      <c r="F23" s="32" t="s">
        <v>8</v>
      </c>
      <c r="G23" s="30"/>
      <c r="H23" s="33">
        <f t="shared" si="0"/>
        <v>0</v>
      </c>
    </row>
    <row r="24" spans="1:8" ht="11.1" customHeight="1" x14ac:dyDescent="0.25">
      <c r="A24" s="60"/>
      <c r="B24" s="34"/>
      <c r="C24" s="28"/>
      <c r="D24" s="28"/>
      <c r="E24" s="28"/>
      <c r="F24" s="28"/>
      <c r="G24" s="28"/>
      <c r="H24" s="35"/>
    </row>
    <row r="25" spans="1:8" ht="11.1" customHeight="1" x14ac:dyDescent="0.25">
      <c r="A25" s="61" t="s">
        <v>4</v>
      </c>
      <c r="B25" s="28"/>
      <c r="C25" s="28"/>
      <c r="D25" s="28"/>
      <c r="E25" s="28"/>
      <c r="F25" s="28"/>
      <c r="G25" s="28"/>
      <c r="H25" s="38">
        <f>SUM(H12:H24)</f>
        <v>215400</v>
      </c>
    </row>
    <row r="26" spans="1:8" ht="11.1" customHeight="1" x14ac:dyDescent="0.25">
      <c r="A26" s="62"/>
      <c r="B26" s="32"/>
      <c r="C26" s="63"/>
      <c r="D26" s="32"/>
      <c r="E26" s="30"/>
      <c r="F26" s="32"/>
      <c r="G26" s="30"/>
      <c r="H26" s="64"/>
    </row>
    <row r="27" spans="1:8" ht="11.1" customHeight="1" x14ac:dyDescent="0.25">
      <c r="A27" s="61" t="s">
        <v>26</v>
      </c>
      <c r="B27" s="28"/>
      <c r="C27" s="28"/>
      <c r="D27" s="28"/>
      <c r="E27" s="28"/>
      <c r="F27" s="28"/>
      <c r="G27" s="28"/>
      <c r="H27" s="37"/>
    </row>
    <row r="28" spans="1:8" ht="11.1" customHeight="1" x14ac:dyDescent="0.25">
      <c r="A28" s="65" t="s">
        <v>27</v>
      </c>
      <c r="B28" s="66" t="s">
        <v>28</v>
      </c>
      <c r="C28" s="63"/>
      <c r="D28" s="32"/>
      <c r="E28" s="30"/>
      <c r="F28" s="32"/>
      <c r="G28" s="30"/>
      <c r="H28" s="64"/>
    </row>
    <row r="29" spans="1:8" ht="11.1" customHeight="1" x14ac:dyDescent="0.25">
      <c r="A29" s="57" t="s">
        <v>5</v>
      </c>
      <c r="B29" s="67">
        <f>Assumptions!$D$115</f>
        <v>2</v>
      </c>
      <c r="C29" s="31">
        <f>C12*B29</f>
        <v>0</v>
      </c>
      <c r="D29" s="32" t="s">
        <v>7</v>
      </c>
      <c r="E29" s="24"/>
      <c r="F29" s="32" t="s">
        <v>8</v>
      </c>
      <c r="G29" s="30"/>
      <c r="H29" s="33">
        <f t="shared" ref="H29:H40" si="1">C29*E29</f>
        <v>0</v>
      </c>
    </row>
    <row r="30" spans="1:8" ht="11.1" customHeight="1" x14ac:dyDescent="0.25">
      <c r="A30" s="57" t="s">
        <v>9</v>
      </c>
      <c r="B30" s="67">
        <f>Assumptions!$D$116</f>
        <v>2</v>
      </c>
      <c r="C30" s="31">
        <f t="shared" ref="C30:C40" si="2">C13*B30</f>
        <v>0</v>
      </c>
      <c r="D30" s="32" t="s">
        <v>7</v>
      </c>
      <c r="E30" s="24"/>
      <c r="F30" s="32" t="s">
        <v>8</v>
      </c>
      <c r="G30" s="30"/>
      <c r="H30" s="33">
        <f t="shared" si="1"/>
        <v>0</v>
      </c>
    </row>
    <row r="31" spans="1:8" ht="11.1" customHeight="1" x14ac:dyDescent="0.25">
      <c r="A31" s="57" t="s">
        <v>11</v>
      </c>
      <c r="B31" s="67">
        <f>Assumptions!$D$117</f>
        <v>3</v>
      </c>
      <c r="C31" s="31">
        <f t="shared" si="2"/>
        <v>0</v>
      </c>
      <c r="D31" s="32" t="s">
        <v>7</v>
      </c>
      <c r="E31" s="24"/>
      <c r="F31" s="32" t="s">
        <v>8</v>
      </c>
      <c r="G31" s="30"/>
      <c r="H31" s="33">
        <f t="shared" si="1"/>
        <v>0</v>
      </c>
    </row>
    <row r="32" spans="1:8" ht="11.1" customHeight="1" x14ac:dyDescent="0.25">
      <c r="A32" s="57" t="s">
        <v>13</v>
      </c>
      <c r="B32" s="67">
        <f>Assumptions!$D$118</f>
        <v>1.5</v>
      </c>
      <c r="C32" s="31">
        <f t="shared" si="2"/>
        <v>0</v>
      </c>
      <c r="D32" s="32" t="s">
        <v>7</v>
      </c>
      <c r="E32" s="24"/>
      <c r="F32" s="32" t="s">
        <v>8</v>
      </c>
      <c r="G32" s="30"/>
      <c r="H32" s="33">
        <f t="shared" si="1"/>
        <v>0</v>
      </c>
    </row>
    <row r="33" spans="1:8" ht="11.1" customHeight="1" x14ac:dyDescent="0.25">
      <c r="A33" s="57" t="s">
        <v>15</v>
      </c>
      <c r="B33" s="67">
        <f>Assumptions!$D$119</f>
        <v>1.5</v>
      </c>
      <c r="C33" s="31">
        <f t="shared" si="2"/>
        <v>0</v>
      </c>
      <c r="D33" s="32" t="s">
        <v>7</v>
      </c>
      <c r="E33" s="24"/>
      <c r="F33" s="32" t="s">
        <v>8</v>
      </c>
      <c r="G33" s="30"/>
      <c r="H33" s="33">
        <f t="shared" si="1"/>
        <v>0</v>
      </c>
    </row>
    <row r="34" spans="1:8" ht="11.1" customHeight="1" x14ac:dyDescent="0.25">
      <c r="A34" s="59" t="s">
        <v>17</v>
      </c>
      <c r="B34" s="67">
        <f>Assumptions!$D$120</f>
        <v>2</v>
      </c>
      <c r="C34" s="31">
        <f t="shared" si="2"/>
        <v>0</v>
      </c>
      <c r="D34" s="32" t="s">
        <v>7</v>
      </c>
      <c r="E34" s="24"/>
      <c r="F34" s="32" t="s">
        <v>8</v>
      </c>
      <c r="G34" s="30"/>
      <c r="H34" s="33">
        <f t="shared" si="1"/>
        <v>0</v>
      </c>
    </row>
    <row r="35" spans="1:8" ht="11.1" customHeight="1" x14ac:dyDescent="0.25">
      <c r="A35" s="59" t="s">
        <v>19</v>
      </c>
      <c r="B35" s="67">
        <f>Assumptions!$D$121</f>
        <v>1.5</v>
      </c>
      <c r="C35" s="31">
        <f t="shared" si="2"/>
        <v>300</v>
      </c>
      <c r="D35" s="32" t="s">
        <v>7</v>
      </c>
      <c r="E35" s="24">
        <f>(Assumptions!D206+(Assumptions!D201-Assumptions!D206)*Assumptions!D215)/10000</f>
        <v>22.25</v>
      </c>
      <c r="F35" s="32" t="s">
        <v>8</v>
      </c>
      <c r="G35" s="30"/>
      <c r="H35" s="33">
        <f t="shared" si="1"/>
        <v>6675</v>
      </c>
    </row>
    <row r="36" spans="1:8" ht="11.1" customHeight="1" x14ac:dyDescent="0.25">
      <c r="A36" s="57" t="s">
        <v>21</v>
      </c>
      <c r="B36" s="67">
        <f>Assumptions!$D$122</f>
        <v>3</v>
      </c>
      <c r="C36" s="31">
        <f t="shared" si="2"/>
        <v>0</v>
      </c>
      <c r="D36" s="32" t="s">
        <v>7</v>
      </c>
      <c r="E36" s="24"/>
      <c r="F36" s="32" t="s">
        <v>8</v>
      </c>
      <c r="H36" s="33">
        <f t="shared" si="1"/>
        <v>0</v>
      </c>
    </row>
    <row r="37" spans="1:8" ht="11.1" customHeight="1" x14ac:dyDescent="0.25">
      <c r="A37" s="68" t="s">
        <v>52</v>
      </c>
      <c r="B37" s="67">
        <f>Assumptions!$D$123</f>
        <v>2</v>
      </c>
      <c r="C37" s="31">
        <f t="shared" si="2"/>
        <v>0</v>
      </c>
      <c r="D37" s="32" t="s">
        <v>25</v>
      </c>
      <c r="E37" s="24"/>
      <c r="F37" s="32" t="s">
        <v>8</v>
      </c>
      <c r="G37" s="30"/>
      <c r="H37" s="33">
        <f t="shared" si="1"/>
        <v>0</v>
      </c>
    </row>
    <row r="38" spans="1:8" ht="11.1" customHeight="1" x14ac:dyDescent="0.25">
      <c r="A38" s="68" t="str">
        <f>B21</f>
        <v>Blank</v>
      </c>
      <c r="B38" s="67">
        <f>Assumptions!$D$124</f>
        <v>2</v>
      </c>
      <c r="C38" s="31">
        <f t="shared" si="2"/>
        <v>0</v>
      </c>
      <c r="D38" s="32" t="s">
        <v>25</v>
      </c>
      <c r="E38" s="24"/>
      <c r="F38" s="32" t="s">
        <v>8</v>
      </c>
      <c r="G38" s="30"/>
      <c r="H38" s="33">
        <f t="shared" si="1"/>
        <v>0</v>
      </c>
    </row>
    <row r="39" spans="1:8" ht="11.1" customHeight="1" x14ac:dyDescent="0.25">
      <c r="A39" s="68" t="str">
        <f>B22</f>
        <v>Blank</v>
      </c>
      <c r="B39" s="67">
        <f>Assumptions!$D$125</f>
        <v>2</v>
      </c>
      <c r="C39" s="31">
        <f t="shared" si="2"/>
        <v>0</v>
      </c>
      <c r="D39" s="32" t="s">
        <v>25</v>
      </c>
      <c r="E39" s="24"/>
      <c r="F39" s="32" t="s">
        <v>8</v>
      </c>
      <c r="G39" s="30"/>
      <c r="H39" s="33">
        <f t="shared" si="1"/>
        <v>0</v>
      </c>
    </row>
    <row r="40" spans="1:8" ht="11.1" customHeight="1" x14ac:dyDescent="0.25">
      <c r="A40" s="68" t="str">
        <f>B23</f>
        <v>Blank</v>
      </c>
      <c r="B40" s="67">
        <f>Assumptions!$D$126</f>
        <v>0</v>
      </c>
      <c r="C40" s="31">
        <f t="shared" si="2"/>
        <v>0</v>
      </c>
      <c r="D40" s="32" t="s">
        <v>25</v>
      </c>
      <c r="E40" s="24"/>
      <c r="F40" s="32" t="s">
        <v>8</v>
      </c>
      <c r="G40" s="30"/>
      <c r="H40" s="33">
        <f t="shared" si="1"/>
        <v>0</v>
      </c>
    </row>
    <row r="41" spans="1:8" ht="11.1" customHeight="1" x14ac:dyDescent="0.25">
      <c r="A41" s="61" t="s">
        <v>29</v>
      </c>
      <c r="B41" s="34"/>
      <c r="C41" s="69"/>
      <c r="D41" s="34"/>
      <c r="E41" s="28" t="s">
        <v>126</v>
      </c>
      <c r="F41" s="34"/>
      <c r="G41" s="39">
        <f>IF(SUM(H29:H40)&lt;250000,1%,IF(SUM(H29:H40)&lt;500000,3%,IF(SUM(H29:H40)&gt;500000,4%)))</f>
        <v>0.01</v>
      </c>
      <c r="H41" s="70">
        <f>SUM(H29:H40)*G41</f>
        <v>66.75</v>
      </c>
    </row>
    <row r="42" spans="1:8" ht="11.1" customHeight="1" x14ac:dyDescent="0.25">
      <c r="A42" s="65"/>
      <c r="B42" s="66" t="s">
        <v>30</v>
      </c>
      <c r="C42" s="63"/>
      <c r="D42" s="32"/>
      <c r="E42" s="30"/>
      <c r="F42" s="32"/>
      <c r="G42" s="30"/>
      <c r="H42" s="64"/>
    </row>
    <row r="43" spans="1:8" ht="11.1" customHeight="1" x14ac:dyDescent="0.25">
      <c r="A43" s="57" t="s">
        <v>5</v>
      </c>
      <c r="B43" s="71">
        <f>Assumptions!$E$115</f>
        <v>1</v>
      </c>
      <c r="C43" s="31">
        <f>C12*B43</f>
        <v>0</v>
      </c>
      <c r="D43" s="32" t="s">
        <v>7</v>
      </c>
      <c r="E43" s="24">
        <f>Assumptions!$F$115</f>
        <v>782</v>
      </c>
      <c r="F43" s="32" t="s">
        <v>8</v>
      </c>
      <c r="G43" s="30"/>
      <c r="H43" s="33">
        <f>C43*E43</f>
        <v>0</v>
      </c>
    </row>
    <row r="44" spans="1:8" ht="11.1" customHeight="1" x14ac:dyDescent="0.25">
      <c r="A44" s="57" t="s">
        <v>9</v>
      </c>
      <c r="B44" s="71">
        <f>Assumptions!$E$116</f>
        <v>1.2</v>
      </c>
      <c r="C44" s="31">
        <f t="shared" ref="C44:C53" si="3">C13*B44</f>
        <v>0</v>
      </c>
      <c r="D44" s="32" t="s">
        <v>7</v>
      </c>
      <c r="E44" s="24">
        <f>Assumptions!$F$116</f>
        <v>1624</v>
      </c>
      <c r="F44" s="32" t="s">
        <v>8</v>
      </c>
      <c r="G44" s="30"/>
      <c r="H44" s="33">
        <f t="shared" ref="H44:H54" si="4">C44*E44</f>
        <v>0</v>
      </c>
    </row>
    <row r="45" spans="1:8" ht="11.1" customHeight="1" x14ac:dyDescent="0.25">
      <c r="A45" s="57" t="s">
        <v>11</v>
      </c>
      <c r="B45" s="71">
        <f>Assumptions!$E$117</f>
        <v>1</v>
      </c>
      <c r="C45" s="31">
        <f t="shared" si="3"/>
        <v>0</v>
      </c>
      <c r="D45" s="32" t="s">
        <v>7</v>
      </c>
      <c r="E45" s="24">
        <f>Assumptions!$F$117</f>
        <v>1169</v>
      </c>
      <c r="F45" s="32" t="s">
        <v>8</v>
      </c>
      <c r="G45" s="30"/>
      <c r="H45" s="33">
        <f t="shared" si="4"/>
        <v>0</v>
      </c>
    </row>
    <row r="46" spans="1:8" ht="11.1" customHeight="1" x14ac:dyDescent="0.25">
      <c r="A46" s="57" t="s">
        <v>13</v>
      </c>
      <c r="B46" s="71">
        <f>Assumptions!$E$118</f>
        <v>1</v>
      </c>
      <c r="C46" s="31">
        <f t="shared" si="3"/>
        <v>0</v>
      </c>
      <c r="D46" s="32" t="s">
        <v>7</v>
      </c>
      <c r="E46" s="24">
        <f>Assumptions!$F$118</f>
        <v>1028</v>
      </c>
      <c r="F46" s="32" t="s">
        <v>8</v>
      </c>
      <c r="G46" s="30"/>
      <c r="H46" s="33">
        <f t="shared" si="4"/>
        <v>0</v>
      </c>
    </row>
    <row r="47" spans="1:8" ht="11.1" customHeight="1" x14ac:dyDescent="0.25">
      <c r="A47" s="57" t="s">
        <v>15</v>
      </c>
      <c r="B47" s="71">
        <f>Assumptions!$E$119</f>
        <v>1.2</v>
      </c>
      <c r="C47" s="31">
        <f t="shared" si="3"/>
        <v>0</v>
      </c>
      <c r="D47" s="32" t="s">
        <v>7</v>
      </c>
      <c r="E47" s="24">
        <f>Assumptions!$F$119</f>
        <v>1415</v>
      </c>
      <c r="F47" s="32" t="s">
        <v>8</v>
      </c>
      <c r="G47" s="30"/>
      <c r="H47" s="33">
        <f t="shared" si="4"/>
        <v>0</v>
      </c>
    </row>
    <row r="48" spans="1:8" ht="11.1" customHeight="1" x14ac:dyDescent="0.25">
      <c r="A48" s="59" t="s">
        <v>17</v>
      </c>
      <c r="B48" s="71">
        <f>Assumptions!$E$120</f>
        <v>1.2</v>
      </c>
      <c r="C48" s="31">
        <f t="shared" si="3"/>
        <v>0</v>
      </c>
      <c r="D48" s="32" t="s">
        <v>7</v>
      </c>
      <c r="E48" s="24">
        <f>Assumptions!$F$120</f>
        <v>1597</v>
      </c>
      <c r="F48" s="32" t="s">
        <v>8</v>
      </c>
      <c r="G48" s="30"/>
      <c r="H48" s="33">
        <f t="shared" si="4"/>
        <v>0</v>
      </c>
    </row>
    <row r="49" spans="1:8" ht="11.1" customHeight="1" x14ac:dyDescent="0.25">
      <c r="A49" s="59" t="s">
        <v>19</v>
      </c>
      <c r="B49" s="71">
        <f>Assumptions!$E$121</f>
        <v>1</v>
      </c>
      <c r="C49" s="31">
        <f t="shared" si="3"/>
        <v>200</v>
      </c>
      <c r="D49" s="32" t="s">
        <v>7</v>
      </c>
      <c r="E49" s="24">
        <f>Assumptions!$F$121</f>
        <v>2758</v>
      </c>
      <c r="F49" s="32" t="s">
        <v>8</v>
      </c>
      <c r="G49" s="30"/>
      <c r="H49" s="33">
        <f t="shared" si="4"/>
        <v>551600</v>
      </c>
    </row>
    <row r="50" spans="1:8" ht="11.1" customHeight="1" x14ac:dyDescent="0.25">
      <c r="A50" s="57" t="s">
        <v>21</v>
      </c>
      <c r="B50" s="71">
        <f>Assumptions!$E$122</f>
        <v>1</v>
      </c>
      <c r="C50" s="31">
        <f t="shared" si="3"/>
        <v>0</v>
      </c>
      <c r="D50" s="32" t="s">
        <v>7</v>
      </c>
      <c r="E50" s="24">
        <f>Assumptions!$F$122</f>
        <v>1110</v>
      </c>
      <c r="F50" s="32" t="s">
        <v>8</v>
      </c>
      <c r="H50" s="33">
        <f t="shared" si="4"/>
        <v>0</v>
      </c>
    </row>
    <row r="51" spans="1:8" ht="11.1" customHeight="1" x14ac:dyDescent="0.25">
      <c r="A51" s="59" t="s">
        <v>52</v>
      </c>
      <c r="B51" s="71">
        <f>Assumptions!$E$123</f>
        <v>1</v>
      </c>
      <c r="C51" s="31">
        <f t="shared" si="3"/>
        <v>0</v>
      </c>
      <c r="D51" s="32" t="s">
        <v>25</v>
      </c>
      <c r="E51" s="24">
        <f>Assumptions!$F$123</f>
        <v>830</v>
      </c>
      <c r="F51" s="32" t="s">
        <v>8</v>
      </c>
      <c r="G51" s="30"/>
      <c r="H51" s="33">
        <f t="shared" si="4"/>
        <v>0</v>
      </c>
    </row>
    <row r="52" spans="1:8" ht="11.1" customHeight="1" x14ac:dyDescent="0.25">
      <c r="A52" s="59" t="str">
        <f>B21</f>
        <v>Blank</v>
      </c>
      <c r="B52" s="71">
        <f>Assumptions!$E$124</f>
        <v>1</v>
      </c>
      <c r="C52" s="31">
        <f t="shared" si="3"/>
        <v>0</v>
      </c>
      <c r="D52" s="32" t="s">
        <v>25</v>
      </c>
      <c r="E52" s="24"/>
      <c r="F52" s="32" t="s">
        <v>8</v>
      </c>
      <c r="G52" s="30"/>
      <c r="H52" s="33">
        <f t="shared" si="4"/>
        <v>0</v>
      </c>
    </row>
    <row r="53" spans="1:8" ht="11.1" customHeight="1" x14ac:dyDescent="0.25">
      <c r="A53" s="59" t="str">
        <f>B22</f>
        <v>Blank</v>
      </c>
      <c r="B53" s="71">
        <f>Assumptions!$E$125</f>
        <v>1</v>
      </c>
      <c r="C53" s="31">
        <f t="shared" si="3"/>
        <v>0</v>
      </c>
      <c r="D53" s="32" t="s">
        <v>25</v>
      </c>
      <c r="E53" s="24"/>
      <c r="F53" s="32" t="s">
        <v>8</v>
      </c>
      <c r="G53" s="30"/>
      <c r="H53" s="33">
        <f t="shared" si="4"/>
        <v>0</v>
      </c>
    </row>
    <row r="54" spans="1:8" ht="11.1" customHeight="1" x14ac:dyDescent="0.25">
      <c r="A54" s="59" t="str">
        <f>B23</f>
        <v>Blank</v>
      </c>
      <c r="B54" s="71">
        <f>Assumptions!$E$126</f>
        <v>0</v>
      </c>
      <c r="C54" s="31">
        <f>C23*B54</f>
        <v>0</v>
      </c>
      <c r="D54" s="32" t="s">
        <v>25</v>
      </c>
      <c r="E54" s="24"/>
      <c r="F54" s="32" t="s">
        <v>8</v>
      </c>
      <c r="G54" s="30"/>
      <c r="H54" s="33">
        <f t="shared" si="4"/>
        <v>0</v>
      </c>
    </row>
    <row r="55" spans="1:8" ht="11.1" customHeight="1" x14ac:dyDescent="0.25">
      <c r="A55" s="72"/>
      <c r="B55" s="72"/>
      <c r="C55" s="72"/>
      <c r="D55" s="34"/>
      <c r="E55" s="72"/>
      <c r="F55" s="72"/>
      <c r="G55" s="72"/>
      <c r="H55" s="72"/>
    </row>
    <row r="56" spans="1:8" ht="11.1" customHeight="1" x14ac:dyDescent="0.25">
      <c r="A56" s="59" t="s">
        <v>31</v>
      </c>
      <c r="B56" s="10"/>
      <c r="E56" s="73">
        <f>Assumptions!$E$147</f>
        <v>0</v>
      </c>
      <c r="F56" s="32" t="s">
        <v>32</v>
      </c>
      <c r="H56" s="33">
        <f>SUM(C43:C54)*E56</f>
        <v>0</v>
      </c>
    </row>
    <row r="57" spans="1:8" ht="11.1" customHeight="1" x14ac:dyDescent="0.25">
      <c r="A57" s="59" t="s">
        <v>33</v>
      </c>
      <c r="B57" s="23"/>
      <c r="C57" s="30"/>
      <c r="D57" s="30"/>
      <c r="E57" s="85">
        <f>Assumptions!$E$148</f>
        <v>0.08</v>
      </c>
      <c r="F57" s="32" t="s">
        <v>34</v>
      </c>
      <c r="G57" s="30"/>
      <c r="H57" s="33">
        <f>SUM(H43:H54)*E57</f>
        <v>44128</v>
      </c>
    </row>
    <row r="58" spans="1:8" ht="11.1" customHeight="1" x14ac:dyDescent="0.25">
      <c r="A58" s="59" t="s">
        <v>35</v>
      </c>
      <c r="B58" s="23"/>
      <c r="C58" s="30"/>
      <c r="D58" s="30"/>
      <c r="E58" s="85">
        <f>Assumptions!$E$149</f>
        <v>5.0000000000000001E-3</v>
      </c>
      <c r="F58" s="32" t="s">
        <v>36</v>
      </c>
      <c r="G58" s="30"/>
      <c r="H58" s="33">
        <f>H25*E58</f>
        <v>1077</v>
      </c>
    </row>
    <row r="59" spans="1:8" ht="11.1" customHeight="1" x14ac:dyDescent="0.25">
      <c r="A59" s="59" t="s">
        <v>37</v>
      </c>
      <c r="B59" s="23"/>
      <c r="C59" s="30"/>
      <c r="D59" s="30"/>
      <c r="E59" s="85">
        <f>Assumptions!$E$150</f>
        <v>6.0000000000000001E-3</v>
      </c>
      <c r="F59" s="32" t="s">
        <v>34</v>
      </c>
      <c r="G59" s="30"/>
      <c r="H59" s="33">
        <f>SUM(H43:H54)*E59</f>
        <v>3309.6</v>
      </c>
    </row>
    <row r="60" spans="1:8" ht="11.1" customHeight="1" x14ac:dyDescent="0.25">
      <c r="A60" s="59" t="s">
        <v>38</v>
      </c>
      <c r="B60" s="23"/>
      <c r="C60" s="30"/>
      <c r="D60" s="30"/>
      <c r="E60" s="85">
        <f>Assumptions!$E$151</f>
        <v>0.01</v>
      </c>
      <c r="F60" s="32" t="s">
        <v>36</v>
      </c>
      <c r="G60" s="30"/>
      <c r="H60" s="33">
        <f>SUM(H12:H17)*E60+H19*E60</f>
        <v>0</v>
      </c>
    </row>
    <row r="61" spans="1:8" ht="11.1" customHeight="1" x14ac:dyDescent="0.25">
      <c r="A61" s="59" t="s">
        <v>39</v>
      </c>
      <c r="B61" s="23"/>
      <c r="C61" s="41"/>
      <c r="D61" s="30"/>
      <c r="E61" s="85">
        <f>Assumptions!$E$152</f>
        <v>0.05</v>
      </c>
      <c r="F61" s="32" t="s">
        <v>34</v>
      </c>
      <c r="G61" s="30"/>
      <c r="H61" s="33">
        <f>SUM(H43:H54)*E61</f>
        <v>27580</v>
      </c>
    </row>
    <row r="62" spans="1:8" ht="11.1" customHeight="1" x14ac:dyDescent="0.25">
      <c r="A62" s="59" t="s">
        <v>40</v>
      </c>
      <c r="B62" s="10"/>
      <c r="E62" s="40">
        <f>Assumptions!$E$153</f>
        <v>10</v>
      </c>
      <c r="F62" s="32" t="s">
        <v>133</v>
      </c>
      <c r="H62" s="36">
        <f>C18*E62</f>
        <v>2000</v>
      </c>
    </row>
    <row r="63" spans="1:8" ht="11.1" customHeight="1" x14ac:dyDescent="0.25">
      <c r="A63" s="59" t="s">
        <v>42</v>
      </c>
      <c r="B63" s="23"/>
      <c r="C63" s="39">
        <f>Assumptions!$C$154</f>
        <v>0.05</v>
      </c>
      <c r="D63" s="31">
        <f>Assumptions!$D$154</f>
        <v>12</v>
      </c>
      <c r="E63" s="74" t="s">
        <v>43</v>
      </c>
      <c r="F63" s="24">
        <f>Assumptions!$G$154</f>
        <v>3</v>
      </c>
      <c r="G63" s="74" t="s">
        <v>88</v>
      </c>
      <c r="H63" s="33">
        <f>(((SUM(H29:H41)*POWER((1+C63/12),((D63+F63)/12)*12))-SUM(H29:H41))   +     ((((SUM(H43:H62)*POWER((1+C63/12),((D63+F63)/12)*12))-SUM(H43:H62))*0.5)))</f>
        <v>20696.263903263247</v>
      </c>
    </row>
    <row r="64" spans="1:8" ht="11.1" customHeight="1" x14ac:dyDescent="0.25">
      <c r="A64" s="59" t="s">
        <v>44</v>
      </c>
      <c r="B64" s="23"/>
      <c r="C64" s="39">
        <f>Assumptions!$C$155</f>
        <v>0.01</v>
      </c>
      <c r="D64" s="32" t="s">
        <v>45</v>
      </c>
      <c r="E64" s="30"/>
      <c r="F64" s="30"/>
      <c r="G64" s="30"/>
      <c r="H64" s="33">
        <f>SUM(H29:H62)*C64</f>
        <v>6364.3634999999995</v>
      </c>
    </row>
    <row r="65" spans="1:8" ht="11.1" customHeight="1" x14ac:dyDescent="0.25">
      <c r="A65" s="59" t="s">
        <v>46</v>
      </c>
      <c r="B65" s="23"/>
      <c r="C65" s="30"/>
      <c r="D65" s="39">
        <f>Assumptions!$D$156</f>
        <v>0.17499999999999999</v>
      </c>
      <c r="E65" s="32" t="s">
        <v>47</v>
      </c>
      <c r="F65" s="30"/>
      <c r="G65" s="30"/>
      <c r="H65" s="33">
        <f>H25*D65</f>
        <v>37695</v>
      </c>
    </row>
    <row r="66" spans="1:8" ht="11.1" customHeight="1" x14ac:dyDescent="0.25">
      <c r="A66" s="61" t="s">
        <v>48</v>
      </c>
      <c r="B66" s="28"/>
      <c r="C66" s="28"/>
      <c r="D66" s="28"/>
      <c r="E66" s="28"/>
      <c r="F66" s="28"/>
      <c r="G66" s="28"/>
      <c r="H66" s="38">
        <f>SUM(H29:H65)</f>
        <v>701191.97740326321</v>
      </c>
    </row>
    <row r="67" spans="1:8" ht="11.1" customHeight="1" x14ac:dyDescent="0.25">
      <c r="A67" s="75"/>
      <c r="B67" s="30"/>
      <c r="C67" s="30"/>
      <c r="D67" s="30"/>
      <c r="E67" s="30"/>
      <c r="F67" s="30"/>
      <c r="G67" s="30"/>
      <c r="H67" s="76"/>
    </row>
    <row r="68" spans="1:8" ht="11.1" customHeight="1" x14ac:dyDescent="0.25">
      <c r="A68" s="77" t="s">
        <v>49</v>
      </c>
      <c r="B68" s="42"/>
      <c r="C68" s="42"/>
      <c r="D68" s="42"/>
      <c r="E68" s="42"/>
      <c r="F68" s="42"/>
      <c r="G68" s="42"/>
      <c r="H68" s="43">
        <f>H25-H66</f>
        <v>-485791.97740326321</v>
      </c>
    </row>
    <row r="69" spans="1:8" ht="11.1" customHeight="1" x14ac:dyDescent="0.25">
      <c r="A69" s="77" t="s">
        <v>50</v>
      </c>
      <c r="B69" s="42"/>
      <c r="C69" s="42"/>
      <c r="D69" s="42"/>
      <c r="E69" s="42"/>
      <c r="F69" s="42"/>
      <c r="G69" s="42"/>
      <c r="H69" s="78">
        <f>H68/E9</f>
        <v>-2428.9598870163159</v>
      </c>
    </row>
    <row r="70" spans="1:8" ht="11.1" customHeight="1" x14ac:dyDescent="0.25"/>
    <row r="71" spans="1:8" ht="11.1" customHeight="1" x14ac:dyDescent="0.3">
      <c r="A71" s="274"/>
      <c r="B71" s="274"/>
      <c r="C71" s="20"/>
      <c r="D71" s="21"/>
      <c r="E71" s="20"/>
      <c r="F71" s="20"/>
      <c r="G71" s="20"/>
      <c r="H71" s="20"/>
    </row>
    <row r="72" spans="1:8" ht="11.1" customHeight="1" x14ac:dyDescent="0.25">
      <c r="A72" s="274"/>
      <c r="B72" s="274"/>
      <c r="C72" s="11"/>
      <c r="D72" s="270" t="s">
        <v>109</v>
      </c>
      <c r="E72" s="270"/>
      <c r="F72" s="270"/>
      <c r="G72" s="270"/>
      <c r="H72" s="270"/>
    </row>
    <row r="73" spans="1:8" ht="11.1" customHeight="1" x14ac:dyDescent="0.25">
      <c r="A73" s="274"/>
      <c r="B73" s="274"/>
      <c r="C73" s="11"/>
      <c r="D73" s="270"/>
      <c r="E73" s="270"/>
      <c r="F73" s="270"/>
      <c r="G73" s="270"/>
      <c r="H73" s="270"/>
    </row>
    <row r="74" spans="1:8" ht="11.1" customHeight="1" x14ac:dyDescent="0.25">
      <c r="A74" s="274"/>
      <c r="B74" s="274"/>
      <c r="C74" s="11"/>
      <c r="D74" s="270"/>
      <c r="E74" s="270"/>
      <c r="F74" s="270"/>
      <c r="G74" s="270"/>
      <c r="H74" s="270"/>
    </row>
    <row r="75" spans="1:8" ht="11.1" customHeight="1" x14ac:dyDescent="0.25">
      <c r="A75" s="274"/>
      <c r="B75" s="274"/>
      <c r="C75" s="11"/>
      <c r="D75" s="11"/>
      <c r="E75" s="11"/>
      <c r="F75" s="11"/>
      <c r="G75" s="11"/>
      <c r="H75" s="11"/>
    </row>
    <row r="76" spans="1:8" ht="11.1" customHeight="1" x14ac:dyDescent="0.25">
      <c r="A76" s="22" t="s">
        <v>100</v>
      </c>
      <c r="B76" s="22"/>
      <c r="C76" s="23"/>
      <c r="D76" s="23"/>
      <c r="E76" s="79" t="str">
        <f>Assumptions!$G$121</f>
        <v>Community Centre</v>
      </c>
      <c r="F76" s="49"/>
      <c r="G76" s="80"/>
      <c r="H76" s="50"/>
    </row>
    <row r="77" spans="1:8" ht="11.1" customHeight="1" x14ac:dyDescent="0.25">
      <c r="A77" s="22" t="s">
        <v>0</v>
      </c>
      <c r="B77" s="23"/>
      <c r="C77" s="23"/>
      <c r="D77" s="23"/>
      <c r="E77" s="79" t="s">
        <v>135</v>
      </c>
      <c r="F77" s="49"/>
      <c r="G77" s="49"/>
      <c r="H77" s="51"/>
    </row>
    <row r="78" spans="1:8" ht="11.1" customHeight="1" x14ac:dyDescent="0.25">
      <c r="A78" s="22" t="s">
        <v>1</v>
      </c>
      <c r="B78" s="22"/>
      <c r="C78" s="23"/>
      <c r="D78" s="23"/>
      <c r="E78" s="81" t="str">
        <f>Assumptions!$A$160</f>
        <v>Area Wide</v>
      </c>
      <c r="F78" s="82"/>
      <c r="G78" s="83"/>
      <c r="H78" s="84"/>
    </row>
    <row r="79" spans="1:8" ht="11.1" customHeight="1" x14ac:dyDescent="0.25">
      <c r="A79" s="22" t="s">
        <v>2</v>
      </c>
      <c r="B79" s="22"/>
      <c r="C79" s="10"/>
      <c r="D79" s="23"/>
      <c r="E79" s="55">
        <f>SUM(C113:C124)</f>
        <v>200</v>
      </c>
      <c r="F79" s="23" t="s">
        <v>3</v>
      </c>
      <c r="G79" s="25"/>
      <c r="H79" s="25"/>
    </row>
    <row r="80" spans="1:8" ht="11.1" customHeight="1" x14ac:dyDescent="0.25">
      <c r="A80" s="22"/>
      <c r="B80" s="23"/>
      <c r="C80" s="23"/>
      <c r="D80" s="56"/>
      <c r="E80" s="23"/>
      <c r="F80" s="25"/>
      <c r="G80" s="25"/>
      <c r="H80" s="25"/>
    </row>
    <row r="81" spans="1:8" ht="11.1" customHeight="1" x14ac:dyDescent="0.25">
      <c r="A81" s="27" t="s">
        <v>4</v>
      </c>
      <c r="B81" s="28"/>
      <c r="C81" s="28"/>
      <c r="D81" s="28"/>
      <c r="E81" s="28"/>
      <c r="F81" s="28"/>
      <c r="G81" s="28"/>
      <c r="H81" s="29"/>
    </row>
    <row r="82" spans="1:8" ht="11.1" customHeight="1" x14ac:dyDescent="0.25">
      <c r="A82" s="57" t="s">
        <v>5</v>
      </c>
      <c r="B82" s="58" t="s">
        <v>6</v>
      </c>
      <c r="C82" s="31"/>
      <c r="D82" s="32" t="s">
        <v>7</v>
      </c>
      <c r="E82" s="24">
        <f>Assumptions!$C$132</f>
        <v>700</v>
      </c>
      <c r="F82" s="32" t="s">
        <v>8</v>
      </c>
      <c r="G82" s="30"/>
      <c r="H82" s="33">
        <f t="shared" ref="H82:H93" si="5">C82*E82</f>
        <v>0</v>
      </c>
    </row>
    <row r="83" spans="1:8" ht="11.1" customHeight="1" x14ac:dyDescent="0.25">
      <c r="A83" s="57" t="s">
        <v>9</v>
      </c>
      <c r="B83" s="58" t="s">
        <v>10</v>
      </c>
      <c r="C83" s="31"/>
      <c r="D83" s="32" t="s">
        <v>7</v>
      </c>
      <c r="E83" s="24">
        <f>Assumptions!$C$133</f>
        <v>1400</v>
      </c>
      <c r="F83" s="32" t="s">
        <v>8</v>
      </c>
      <c r="G83" s="30"/>
      <c r="H83" s="33">
        <f t="shared" si="5"/>
        <v>0</v>
      </c>
    </row>
    <row r="84" spans="1:8" ht="11.1" customHeight="1" x14ac:dyDescent="0.25">
      <c r="A84" s="57" t="s">
        <v>11</v>
      </c>
      <c r="B84" s="58" t="s">
        <v>12</v>
      </c>
      <c r="C84" s="31"/>
      <c r="D84" s="32" t="s">
        <v>7</v>
      </c>
      <c r="E84" s="24">
        <f>Assumptions!$C$134</f>
        <v>2750</v>
      </c>
      <c r="F84" s="32" t="s">
        <v>8</v>
      </c>
      <c r="G84" s="30"/>
      <c r="H84" s="33">
        <f t="shared" si="5"/>
        <v>0</v>
      </c>
    </row>
    <row r="85" spans="1:8" ht="11.1" customHeight="1" x14ac:dyDescent="0.25">
      <c r="A85" s="57" t="s">
        <v>13</v>
      </c>
      <c r="B85" s="58" t="s">
        <v>14</v>
      </c>
      <c r="C85" s="31"/>
      <c r="D85" s="32" t="s">
        <v>7</v>
      </c>
      <c r="E85" s="24">
        <f>Assumptions!$C$135</f>
        <v>1800</v>
      </c>
      <c r="F85" s="32" t="s">
        <v>8</v>
      </c>
      <c r="G85" s="30"/>
      <c r="H85" s="33">
        <f t="shared" si="5"/>
        <v>0</v>
      </c>
    </row>
    <row r="86" spans="1:8" ht="11.1" customHeight="1" x14ac:dyDescent="0.25">
      <c r="A86" s="57" t="s">
        <v>15</v>
      </c>
      <c r="B86" s="58" t="s">
        <v>16</v>
      </c>
      <c r="C86" s="24"/>
      <c r="D86" s="32" t="s">
        <v>7</v>
      </c>
      <c r="E86" s="24">
        <f>Assumptions!$C$136</f>
        <v>1291</v>
      </c>
      <c r="F86" s="32" t="s">
        <v>8</v>
      </c>
      <c r="G86" s="30"/>
      <c r="H86" s="33">
        <f t="shared" si="5"/>
        <v>0</v>
      </c>
    </row>
    <row r="87" spans="1:8" ht="11.1" customHeight="1" x14ac:dyDescent="0.25">
      <c r="A87" s="59" t="s">
        <v>17</v>
      </c>
      <c r="B87" s="58" t="s">
        <v>18</v>
      </c>
      <c r="C87" s="24"/>
      <c r="D87" s="32" t="s">
        <v>7</v>
      </c>
      <c r="E87" s="24">
        <f>Assumptions!$C$137</f>
        <v>2500</v>
      </c>
      <c r="F87" s="32" t="s">
        <v>8</v>
      </c>
      <c r="G87" s="30"/>
      <c r="H87" s="33">
        <f t="shared" si="5"/>
        <v>0</v>
      </c>
    </row>
    <row r="88" spans="1:8" ht="11.1" customHeight="1" x14ac:dyDescent="0.25">
      <c r="A88" s="59" t="s">
        <v>19</v>
      </c>
      <c r="B88" s="58" t="s">
        <v>20</v>
      </c>
      <c r="C88" s="24">
        <f>Assumptions!$C$121</f>
        <v>200</v>
      </c>
      <c r="D88" s="32" t="s">
        <v>7</v>
      </c>
      <c r="E88" s="24">
        <f>Assumptions!$C$138</f>
        <v>1077</v>
      </c>
      <c r="F88" s="32" t="s">
        <v>8</v>
      </c>
      <c r="G88" s="30"/>
      <c r="H88" s="33">
        <f t="shared" si="5"/>
        <v>215400</v>
      </c>
    </row>
    <row r="89" spans="1:8" ht="11.1" customHeight="1" x14ac:dyDescent="0.25">
      <c r="A89" s="57" t="s">
        <v>21</v>
      </c>
      <c r="B89" s="58" t="s">
        <v>22</v>
      </c>
      <c r="C89" s="40"/>
      <c r="D89" s="32" t="s">
        <v>7</v>
      </c>
      <c r="E89" s="24">
        <f>Assumptions!$C$139</f>
        <v>1350</v>
      </c>
      <c r="F89" s="32" t="s">
        <v>8</v>
      </c>
      <c r="H89" s="33">
        <f t="shared" si="5"/>
        <v>0</v>
      </c>
    </row>
    <row r="90" spans="1:8" ht="11.1" customHeight="1" x14ac:dyDescent="0.25">
      <c r="A90" s="57" t="s">
        <v>52</v>
      </c>
      <c r="B90" s="58"/>
      <c r="C90" s="31"/>
      <c r="D90" s="32" t="s">
        <v>25</v>
      </c>
      <c r="E90" s="24">
        <f>Assumptions!$C$140</f>
        <v>400</v>
      </c>
      <c r="F90" s="32" t="s">
        <v>8</v>
      </c>
      <c r="G90" s="30"/>
      <c r="H90" s="33">
        <f t="shared" si="5"/>
        <v>0</v>
      </c>
    </row>
    <row r="91" spans="1:8" ht="11.1" customHeight="1" x14ac:dyDescent="0.25">
      <c r="A91" s="57" t="s">
        <v>23</v>
      </c>
      <c r="B91" s="86" t="s">
        <v>24</v>
      </c>
      <c r="C91" s="31"/>
      <c r="D91" s="32" t="s">
        <v>25</v>
      </c>
      <c r="E91" s="24">
        <f>Assumptions!$C$141</f>
        <v>1500</v>
      </c>
      <c r="F91" s="32" t="s">
        <v>8</v>
      </c>
      <c r="G91" s="30"/>
      <c r="H91" s="33">
        <f t="shared" si="5"/>
        <v>0</v>
      </c>
    </row>
    <row r="92" spans="1:8" ht="11.1" customHeight="1" x14ac:dyDescent="0.25">
      <c r="A92" s="57" t="s">
        <v>23</v>
      </c>
      <c r="B92" s="86" t="s">
        <v>24</v>
      </c>
      <c r="C92" s="31"/>
      <c r="D92" s="32" t="s">
        <v>25</v>
      </c>
      <c r="E92" s="24">
        <f>Assumptions!$C$142</f>
        <v>700</v>
      </c>
      <c r="F92" s="32" t="s">
        <v>8</v>
      </c>
      <c r="G92" s="30"/>
      <c r="H92" s="33">
        <f t="shared" si="5"/>
        <v>0</v>
      </c>
    </row>
    <row r="93" spans="1:8" ht="11.1" customHeight="1" x14ac:dyDescent="0.25">
      <c r="A93" s="57" t="s">
        <v>23</v>
      </c>
      <c r="B93" s="86" t="s">
        <v>24</v>
      </c>
      <c r="C93" s="31"/>
      <c r="D93" s="32" t="s">
        <v>25</v>
      </c>
      <c r="E93" s="24">
        <f>Assumptions!$C$143</f>
        <v>0</v>
      </c>
      <c r="F93" s="32" t="s">
        <v>8</v>
      </c>
      <c r="G93" s="30"/>
      <c r="H93" s="33">
        <f t="shared" si="5"/>
        <v>0</v>
      </c>
    </row>
    <row r="94" spans="1:8" ht="11.1" customHeight="1" x14ac:dyDescent="0.25">
      <c r="A94" s="60"/>
      <c r="B94" s="34"/>
      <c r="C94" s="28"/>
      <c r="D94" s="28"/>
      <c r="E94" s="28"/>
      <c r="F94" s="28"/>
      <c r="G94" s="28"/>
      <c r="H94" s="35"/>
    </row>
    <row r="95" spans="1:8" ht="11.1" customHeight="1" x14ac:dyDescent="0.25">
      <c r="A95" s="61" t="s">
        <v>4</v>
      </c>
      <c r="B95" s="28"/>
      <c r="C95" s="28"/>
      <c r="D95" s="28"/>
      <c r="E95" s="28"/>
      <c r="F95" s="28"/>
      <c r="G95" s="28"/>
      <c r="H95" s="38">
        <f>SUM(H82:H94)</f>
        <v>215400</v>
      </c>
    </row>
    <row r="96" spans="1:8" ht="11.1" customHeight="1" x14ac:dyDescent="0.25">
      <c r="A96" s="62"/>
      <c r="B96" s="32"/>
      <c r="C96" s="63"/>
      <c r="D96" s="32"/>
      <c r="E96" s="30"/>
      <c r="F96" s="32"/>
      <c r="G96" s="30"/>
      <c r="H96" s="64"/>
    </row>
    <row r="97" spans="1:8" ht="11.1" customHeight="1" x14ac:dyDescent="0.25">
      <c r="A97" s="61" t="s">
        <v>26</v>
      </c>
      <c r="B97" s="28"/>
      <c r="C97" s="28"/>
      <c r="D97" s="28"/>
      <c r="E97" s="28"/>
      <c r="F97" s="28"/>
      <c r="G97" s="28"/>
      <c r="H97" s="37"/>
    </row>
    <row r="98" spans="1:8" ht="11.1" customHeight="1" x14ac:dyDescent="0.25">
      <c r="A98" s="65" t="s">
        <v>27</v>
      </c>
      <c r="B98" s="66" t="s">
        <v>28</v>
      </c>
      <c r="C98" s="63"/>
      <c r="D98" s="32"/>
      <c r="E98" s="30"/>
      <c r="F98" s="32"/>
      <c r="G98" s="30"/>
      <c r="H98" s="64"/>
    </row>
    <row r="99" spans="1:8" ht="11.1" customHeight="1" x14ac:dyDescent="0.25">
      <c r="A99" s="57" t="s">
        <v>5</v>
      </c>
      <c r="B99" s="67">
        <f>Assumptions!$D$115</f>
        <v>2</v>
      </c>
      <c r="C99" s="31">
        <f>C82*B99</f>
        <v>0</v>
      </c>
      <c r="D99" s="32" t="s">
        <v>7</v>
      </c>
      <c r="E99" s="24"/>
      <c r="F99" s="32" t="s">
        <v>8</v>
      </c>
      <c r="G99" s="30"/>
      <c r="H99" s="33">
        <f t="shared" ref="H99:H110" si="6">C99*E99</f>
        <v>0</v>
      </c>
    </row>
    <row r="100" spans="1:8" ht="11.1" customHeight="1" x14ac:dyDescent="0.25">
      <c r="A100" s="57" t="s">
        <v>9</v>
      </c>
      <c r="B100" s="67">
        <f>Assumptions!$D$116</f>
        <v>2</v>
      </c>
      <c r="C100" s="31">
        <f t="shared" ref="C100:C110" si="7">C83*B100</f>
        <v>0</v>
      </c>
      <c r="D100" s="32" t="s">
        <v>7</v>
      </c>
      <c r="E100" s="24"/>
      <c r="F100" s="32" t="s">
        <v>8</v>
      </c>
      <c r="G100" s="30"/>
      <c r="H100" s="33">
        <f t="shared" si="6"/>
        <v>0</v>
      </c>
    </row>
    <row r="101" spans="1:8" ht="11.1" customHeight="1" x14ac:dyDescent="0.25">
      <c r="A101" s="57" t="s">
        <v>11</v>
      </c>
      <c r="B101" s="67">
        <f>Assumptions!$D$117</f>
        <v>3</v>
      </c>
      <c r="C101" s="31">
        <f t="shared" si="7"/>
        <v>0</v>
      </c>
      <c r="D101" s="32" t="s">
        <v>7</v>
      </c>
      <c r="E101" s="24"/>
      <c r="F101" s="32" t="s">
        <v>8</v>
      </c>
      <c r="G101" s="30"/>
      <c r="H101" s="33">
        <f t="shared" si="6"/>
        <v>0</v>
      </c>
    </row>
    <row r="102" spans="1:8" ht="11.1" customHeight="1" x14ac:dyDescent="0.25">
      <c r="A102" s="57" t="s">
        <v>13</v>
      </c>
      <c r="B102" s="67">
        <f>Assumptions!$D$118</f>
        <v>1.5</v>
      </c>
      <c r="C102" s="31">
        <f t="shared" si="7"/>
        <v>0</v>
      </c>
      <c r="D102" s="32" t="s">
        <v>7</v>
      </c>
      <c r="E102" s="24"/>
      <c r="F102" s="32" t="s">
        <v>8</v>
      </c>
      <c r="G102" s="30"/>
      <c r="H102" s="33">
        <f t="shared" si="6"/>
        <v>0</v>
      </c>
    </row>
    <row r="103" spans="1:8" ht="11.1" customHeight="1" x14ac:dyDescent="0.25">
      <c r="A103" s="57" t="s">
        <v>15</v>
      </c>
      <c r="B103" s="67">
        <f>Assumptions!$D$119</f>
        <v>1.5</v>
      </c>
      <c r="C103" s="31">
        <f t="shared" si="7"/>
        <v>0</v>
      </c>
      <c r="D103" s="32" t="s">
        <v>7</v>
      </c>
      <c r="E103" s="24"/>
      <c r="F103" s="32" t="s">
        <v>8</v>
      </c>
      <c r="G103" s="30"/>
      <c r="H103" s="33">
        <f t="shared" si="6"/>
        <v>0</v>
      </c>
    </row>
    <row r="104" spans="1:8" ht="11.1" customHeight="1" x14ac:dyDescent="0.25">
      <c r="A104" s="59" t="s">
        <v>17</v>
      </c>
      <c r="B104" s="67">
        <f>Assumptions!$D$120</f>
        <v>2</v>
      </c>
      <c r="C104" s="31">
        <f t="shared" si="7"/>
        <v>0</v>
      </c>
      <c r="D104" s="32" t="s">
        <v>7</v>
      </c>
      <c r="E104" s="24"/>
      <c r="F104" s="32" t="s">
        <v>8</v>
      </c>
      <c r="G104" s="30"/>
      <c r="H104" s="33">
        <f t="shared" si="6"/>
        <v>0</v>
      </c>
    </row>
    <row r="105" spans="1:8" ht="11.1" customHeight="1" x14ac:dyDescent="0.25">
      <c r="A105" s="59" t="s">
        <v>19</v>
      </c>
      <c r="B105" s="67">
        <f>Assumptions!$D$121</f>
        <v>1.5</v>
      </c>
      <c r="C105" s="31">
        <f t="shared" si="7"/>
        <v>300</v>
      </c>
      <c r="D105" s="32" t="s">
        <v>7</v>
      </c>
      <c r="E105" s="48">
        <f>(Assumptions!D183+(Assumptions!D201-Assumptions!D183)*Assumptions!D215)/10000</f>
        <v>42.5</v>
      </c>
      <c r="F105" s="32" t="s">
        <v>8</v>
      </c>
      <c r="G105" s="30"/>
      <c r="H105" s="33">
        <f t="shared" si="6"/>
        <v>12750</v>
      </c>
    </row>
    <row r="106" spans="1:8" ht="11.1" customHeight="1" x14ac:dyDescent="0.25">
      <c r="A106" s="57" t="s">
        <v>21</v>
      </c>
      <c r="B106" s="67">
        <f>Assumptions!$D$122</f>
        <v>3</v>
      </c>
      <c r="C106" s="31">
        <f t="shared" si="7"/>
        <v>0</v>
      </c>
      <c r="D106" s="32" t="s">
        <v>7</v>
      </c>
      <c r="E106" s="24"/>
      <c r="F106" s="32" t="s">
        <v>8</v>
      </c>
      <c r="H106" s="33">
        <f t="shared" si="6"/>
        <v>0</v>
      </c>
    </row>
    <row r="107" spans="1:8" ht="11.1" customHeight="1" x14ac:dyDescent="0.25">
      <c r="A107" s="68" t="s">
        <v>52</v>
      </c>
      <c r="B107" s="67">
        <f>Assumptions!$D$123</f>
        <v>2</v>
      </c>
      <c r="C107" s="31">
        <f t="shared" si="7"/>
        <v>0</v>
      </c>
      <c r="D107" s="32" t="s">
        <v>25</v>
      </c>
      <c r="E107" s="24"/>
      <c r="F107" s="32" t="s">
        <v>8</v>
      </c>
      <c r="G107" s="30"/>
      <c r="H107" s="33">
        <f t="shared" si="6"/>
        <v>0</v>
      </c>
    </row>
    <row r="108" spans="1:8" ht="11.1" customHeight="1" x14ac:dyDescent="0.25">
      <c r="A108" s="68" t="str">
        <f>B91</f>
        <v>Blank</v>
      </c>
      <c r="B108" s="67">
        <f>Assumptions!$D$124</f>
        <v>2</v>
      </c>
      <c r="C108" s="31">
        <f t="shared" si="7"/>
        <v>0</v>
      </c>
      <c r="D108" s="32" t="s">
        <v>25</v>
      </c>
      <c r="E108" s="24"/>
      <c r="F108" s="32" t="s">
        <v>8</v>
      </c>
      <c r="G108" s="30"/>
      <c r="H108" s="33">
        <f t="shared" si="6"/>
        <v>0</v>
      </c>
    </row>
    <row r="109" spans="1:8" ht="11.1" customHeight="1" x14ac:dyDescent="0.25">
      <c r="A109" s="68" t="str">
        <f>B92</f>
        <v>Blank</v>
      </c>
      <c r="B109" s="67">
        <f>Assumptions!$D$125</f>
        <v>2</v>
      </c>
      <c r="C109" s="31">
        <f t="shared" si="7"/>
        <v>0</v>
      </c>
      <c r="D109" s="32" t="s">
        <v>25</v>
      </c>
      <c r="E109" s="24"/>
      <c r="F109" s="32" t="s">
        <v>8</v>
      </c>
      <c r="G109" s="30"/>
      <c r="H109" s="33">
        <f t="shared" si="6"/>
        <v>0</v>
      </c>
    </row>
    <row r="110" spans="1:8" ht="11.1" customHeight="1" x14ac:dyDescent="0.25">
      <c r="A110" s="68" t="str">
        <f>B93</f>
        <v>Blank</v>
      </c>
      <c r="B110" s="67">
        <f>Assumptions!$D$126</f>
        <v>0</v>
      </c>
      <c r="C110" s="31">
        <f t="shared" si="7"/>
        <v>0</v>
      </c>
      <c r="D110" s="32" t="s">
        <v>25</v>
      </c>
      <c r="E110" s="24"/>
      <c r="F110" s="32" t="s">
        <v>8</v>
      </c>
      <c r="G110" s="30"/>
      <c r="H110" s="33">
        <f t="shared" si="6"/>
        <v>0</v>
      </c>
    </row>
    <row r="111" spans="1:8" ht="11.1" customHeight="1" x14ac:dyDescent="0.25">
      <c r="A111" s="61" t="s">
        <v>29</v>
      </c>
      <c r="B111" s="34"/>
      <c r="C111" s="69"/>
      <c r="D111" s="34"/>
      <c r="E111" s="28" t="s">
        <v>126</v>
      </c>
      <c r="F111" s="34"/>
      <c r="G111" s="39">
        <f>IF(SUM(H99:H110)&lt;250000,1%,IF(SUM(H99:H110)&lt;500000,3%,IF(SUM(H99:H110)&gt;500000,4%)))</f>
        <v>0.01</v>
      </c>
      <c r="H111" s="70">
        <f>SUM(H99:H110)*G111</f>
        <v>127.5</v>
      </c>
    </row>
    <row r="112" spans="1:8" ht="11.1" customHeight="1" x14ac:dyDescent="0.25">
      <c r="A112" s="65"/>
      <c r="B112" s="66" t="s">
        <v>30</v>
      </c>
      <c r="C112" s="63"/>
      <c r="D112" s="32"/>
      <c r="E112" s="30"/>
      <c r="F112" s="32"/>
      <c r="G112" s="30"/>
      <c r="H112" s="64"/>
    </row>
    <row r="113" spans="1:8" ht="11.1" customHeight="1" x14ac:dyDescent="0.25">
      <c r="A113" s="57" t="s">
        <v>5</v>
      </c>
      <c r="B113" s="71">
        <f>Assumptions!$E$115</f>
        <v>1</v>
      </c>
      <c r="C113" s="31">
        <f>C82*B113</f>
        <v>0</v>
      </c>
      <c r="D113" s="32" t="s">
        <v>7</v>
      </c>
      <c r="E113" s="24">
        <f>Assumptions!$F$115</f>
        <v>782</v>
      </c>
      <c r="F113" s="32" t="s">
        <v>8</v>
      </c>
      <c r="G113" s="30"/>
      <c r="H113" s="33">
        <f>C113*E113</f>
        <v>0</v>
      </c>
    </row>
    <row r="114" spans="1:8" ht="11.1" customHeight="1" x14ac:dyDescent="0.25">
      <c r="A114" s="57" t="s">
        <v>9</v>
      </c>
      <c r="B114" s="71">
        <f>Assumptions!$E$116</f>
        <v>1.2</v>
      </c>
      <c r="C114" s="31">
        <f t="shared" ref="C114:C123" si="8">C83*B114</f>
        <v>0</v>
      </c>
      <c r="D114" s="32" t="s">
        <v>7</v>
      </c>
      <c r="E114" s="24">
        <f>Assumptions!$F$116</f>
        <v>1624</v>
      </c>
      <c r="F114" s="32" t="s">
        <v>8</v>
      </c>
      <c r="G114" s="30"/>
      <c r="H114" s="33">
        <f t="shared" ref="H114:H124" si="9">C114*E114</f>
        <v>0</v>
      </c>
    </row>
    <row r="115" spans="1:8" ht="11.1" customHeight="1" x14ac:dyDescent="0.25">
      <c r="A115" s="57" t="s">
        <v>11</v>
      </c>
      <c r="B115" s="71">
        <f>Assumptions!$E$117</f>
        <v>1</v>
      </c>
      <c r="C115" s="31">
        <f t="shared" si="8"/>
        <v>0</v>
      </c>
      <c r="D115" s="32" t="s">
        <v>7</v>
      </c>
      <c r="E115" s="24">
        <f>Assumptions!$F$117</f>
        <v>1169</v>
      </c>
      <c r="F115" s="32" t="s">
        <v>8</v>
      </c>
      <c r="G115" s="30"/>
      <c r="H115" s="33">
        <f t="shared" si="9"/>
        <v>0</v>
      </c>
    </row>
    <row r="116" spans="1:8" ht="11.1" customHeight="1" x14ac:dyDescent="0.25">
      <c r="A116" s="57" t="s">
        <v>13</v>
      </c>
      <c r="B116" s="71">
        <f>Assumptions!$E$118</f>
        <v>1</v>
      </c>
      <c r="C116" s="31">
        <f t="shared" si="8"/>
        <v>0</v>
      </c>
      <c r="D116" s="32" t="s">
        <v>7</v>
      </c>
      <c r="E116" s="24">
        <f>Assumptions!$F$118</f>
        <v>1028</v>
      </c>
      <c r="F116" s="32" t="s">
        <v>8</v>
      </c>
      <c r="G116" s="30"/>
      <c r="H116" s="33">
        <f t="shared" si="9"/>
        <v>0</v>
      </c>
    </row>
    <row r="117" spans="1:8" ht="11.1" customHeight="1" x14ac:dyDescent="0.25">
      <c r="A117" s="57" t="s">
        <v>15</v>
      </c>
      <c r="B117" s="71">
        <f>Assumptions!$E$119</f>
        <v>1.2</v>
      </c>
      <c r="C117" s="31">
        <f t="shared" si="8"/>
        <v>0</v>
      </c>
      <c r="D117" s="32" t="s">
        <v>7</v>
      </c>
      <c r="E117" s="24">
        <f>Assumptions!$F$119</f>
        <v>1415</v>
      </c>
      <c r="F117" s="32" t="s">
        <v>8</v>
      </c>
      <c r="G117" s="30"/>
      <c r="H117" s="33">
        <f t="shared" si="9"/>
        <v>0</v>
      </c>
    </row>
    <row r="118" spans="1:8" ht="11.1" customHeight="1" x14ac:dyDescent="0.25">
      <c r="A118" s="59" t="s">
        <v>17</v>
      </c>
      <c r="B118" s="71">
        <f>Assumptions!$E$120</f>
        <v>1.2</v>
      </c>
      <c r="C118" s="31">
        <f t="shared" si="8"/>
        <v>0</v>
      </c>
      <c r="D118" s="32" t="s">
        <v>7</v>
      </c>
      <c r="E118" s="24">
        <f>Assumptions!$F$120</f>
        <v>1597</v>
      </c>
      <c r="F118" s="32" t="s">
        <v>8</v>
      </c>
      <c r="G118" s="30"/>
      <c r="H118" s="33">
        <f t="shared" si="9"/>
        <v>0</v>
      </c>
    </row>
    <row r="119" spans="1:8" ht="11.1" customHeight="1" x14ac:dyDescent="0.25">
      <c r="A119" s="59" t="s">
        <v>19</v>
      </c>
      <c r="B119" s="71">
        <f>Assumptions!$E$121</f>
        <v>1</v>
      </c>
      <c r="C119" s="31">
        <f t="shared" si="8"/>
        <v>200</v>
      </c>
      <c r="D119" s="32" t="s">
        <v>7</v>
      </c>
      <c r="E119" s="24">
        <f>Assumptions!$F$121</f>
        <v>2758</v>
      </c>
      <c r="F119" s="32" t="s">
        <v>8</v>
      </c>
      <c r="G119" s="30"/>
      <c r="H119" s="33">
        <f t="shared" si="9"/>
        <v>551600</v>
      </c>
    </row>
    <row r="120" spans="1:8" ht="11.1" customHeight="1" x14ac:dyDescent="0.25">
      <c r="A120" s="57" t="s">
        <v>21</v>
      </c>
      <c r="B120" s="71">
        <f>Assumptions!$E$122</f>
        <v>1</v>
      </c>
      <c r="C120" s="31">
        <f t="shared" si="8"/>
        <v>0</v>
      </c>
      <c r="D120" s="32" t="s">
        <v>7</v>
      </c>
      <c r="E120" s="24">
        <f>Assumptions!$F$122</f>
        <v>1110</v>
      </c>
      <c r="F120" s="32" t="s">
        <v>8</v>
      </c>
      <c r="H120" s="33">
        <f t="shared" si="9"/>
        <v>0</v>
      </c>
    </row>
    <row r="121" spans="1:8" ht="11.1" customHeight="1" x14ac:dyDescent="0.25">
      <c r="A121" s="59" t="s">
        <v>52</v>
      </c>
      <c r="B121" s="71">
        <f>Assumptions!$E$123</f>
        <v>1</v>
      </c>
      <c r="C121" s="31">
        <f t="shared" si="8"/>
        <v>0</v>
      </c>
      <c r="D121" s="32" t="s">
        <v>25</v>
      </c>
      <c r="E121" s="24">
        <f>Assumptions!$F$123</f>
        <v>830</v>
      </c>
      <c r="F121" s="32" t="s">
        <v>8</v>
      </c>
      <c r="G121" s="30"/>
      <c r="H121" s="33">
        <f t="shared" si="9"/>
        <v>0</v>
      </c>
    </row>
    <row r="122" spans="1:8" ht="11.1" customHeight="1" x14ac:dyDescent="0.25">
      <c r="A122" s="59" t="str">
        <f>B91</f>
        <v>Blank</v>
      </c>
      <c r="B122" s="71">
        <f>Assumptions!$E$124</f>
        <v>1</v>
      </c>
      <c r="C122" s="31">
        <f t="shared" si="8"/>
        <v>0</v>
      </c>
      <c r="D122" s="32" t="s">
        <v>25</v>
      </c>
      <c r="E122" s="24"/>
      <c r="F122" s="32" t="s">
        <v>8</v>
      </c>
      <c r="G122" s="30"/>
      <c r="H122" s="33">
        <f t="shared" si="9"/>
        <v>0</v>
      </c>
    </row>
    <row r="123" spans="1:8" ht="11.1" customHeight="1" x14ac:dyDescent="0.25">
      <c r="A123" s="59" t="str">
        <f>B92</f>
        <v>Blank</v>
      </c>
      <c r="B123" s="71">
        <f>Assumptions!$E$125</f>
        <v>1</v>
      </c>
      <c r="C123" s="31">
        <f t="shared" si="8"/>
        <v>0</v>
      </c>
      <c r="D123" s="32" t="s">
        <v>25</v>
      </c>
      <c r="E123" s="24"/>
      <c r="F123" s="32" t="s">
        <v>8</v>
      </c>
      <c r="G123" s="30"/>
      <c r="H123" s="33">
        <f t="shared" si="9"/>
        <v>0</v>
      </c>
    </row>
    <row r="124" spans="1:8" ht="11.1" customHeight="1" x14ac:dyDescent="0.25">
      <c r="A124" s="59" t="str">
        <f>B93</f>
        <v>Blank</v>
      </c>
      <c r="B124" s="71">
        <f>Assumptions!$E$126</f>
        <v>0</v>
      </c>
      <c r="C124" s="31">
        <f>C93*B124</f>
        <v>0</v>
      </c>
      <c r="D124" s="32" t="s">
        <v>25</v>
      </c>
      <c r="E124" s="24"/>
      <c r="F124" s="32" t="s">
        <v>8</v>
      </c>
      <c r="G124" s="30"/>
      <c r="H124" s="33">
        <f t="shared" si="9"/>
        <v>0</v>
      </c>
    </row>
    <row r="125" spans="1:8" ht="11.1" customHeight="1" x14ac:dyDescent="0.25">
      <c r="A125" s="72"/>
      <c r="B125" s="72"/>
      <c r="C125" s="72"/>
      <c r="D125" s="34"/>
      <c r="E125" s="72"/>
      <c r="F125" s="72"/>
      <c r="G125" s="72"/>
      <c r="H125" s="72"/>
    </row>
    <row r="126" spans="1:8" ht="11.1" customHeight="1" x14ac:dyDescent="0.25">
      <c r="A126" s="59" t="s">
        <v>31</v>
      </c>
      <c r="B126" s="10"/>
      <c r="E126" s="73">
        <f>Assumptions!$E$147</f>
        <v>0</v>
      </c>
      <c r="F126" s="32" t="s">
        <v>32</v>
      </c>
      <c r="H126" s="33">
        <f>SUM(C113:C124)*E126</f>
        <v>0</v>
      </c>
    </row>
    <row r="127" spans="1:8" ht="11.1" customHeight="1" x14ac:dyDescent="0.25">
      <c r="A127" s="59" t="s">
        <v>33</v>
      </c>
      <c r="B127" s="23"/>
      <c r="C127" s="30"/>
      <c r="D127" s="30"/>
      <c r="E127" s="85">
        <f>Assumptions!$E$148</f>
        <v>0.08</v>
      </c>
      <c r="F127" s="32" t="s">
        <v>34</v>
      </c>
      <c r="G127" s="30"/>
      <c r="H127" s="33">
        <f>SUM(H113:H124)*E127</f>
        <v>44128</v>
      </c>
    </row>
    <row r="128" spans="1:8" ht="11.1" customHeight="1" x14ac:dyDescent="0.25">
      <c r="A128" s="59" t="s">
        <v>35</v>
      </c>
      <c r="B128" s="23"/>
      <c r="C128" s="30"/>
      <c r="D128" s="30"/>
      <c r="E128" s="85">
        <f>Assumptions!$E$149</f>
        <v>5.0000000000000001E-3</v>
      </c>
      <c r="F128" s="32" t="s">
        <v>36</v>
      </c>
      <c r="G128" s="30"/>
      <c r="H128" s="33">
        <f>H95*E128</f>
        <v>1077</v>
      </c>
    </row>
    <row r="129" spans="1:8" ht="11.1" customHeight="1" x14ac:dyDescent="0.25">
      <c r="A129" s="59" t="s">
        <v>37</v>
      </c>
      <c r="B129" s="23"/>
      <c r="C129" s="30"/>
      <c r="D129" s="30"/>
      <c r="E129" s="85">
        <f>Assumptions!$E$150</f>
        <v>6.0000000000000001E-3</v>
      </c>
      <c r="F129" s="32" t="s">
        <v>34</v>
      </c>
      <c r="G129" s="30"/>
      <c r="H129" s="33">
        <f>SUM(H113:H124)*E129</f>
        <v>3309.6</v>
      </c>
    </row>
    <row r="130" spans="1:8" ht="11.1" customHeight="1" x14ac:dyDescent="0.25">
      <c r="A130" s="59" t="s">
        <v>38</v>
      </c>
      <c r="B130" s="23"/>
      <c r="C130" s="30"/>
      <c r="D130" s="30"/>
      <c r="E130" s="85">
        <f>Assumptions!$E$151</f>
        <v>0.01</v>
      </c>
      <c r="F130" s="32" t="s">
        <v>36</v>
      </c>
      <c r="G130" s="30"/>
      <c r="H130" s="33">
        <f>SUM(H82:H87)*E130+H89*E130</f>
        <v>0</v>
      </c>
    </row>
    <row r="131" spans="1:8" ht="11.1" customHeight="1" x14ac:dyDescent="0.25">
      <c r="A131" s="59" t="s">
        <v>39</v>
      </c>
      <c r="B131" s="23"/>
      <c r="C131" s="41"/>
      <c r="D131" s="30"/>
      <c r="E131" s="85">
        <f>Assumptions!$E$152</f>
        <v>0.05</v>
      </c>
      <c r="F131" s="32" t="s">
        <v>34</v>
      </c>
      <c r="G131" s="30"/>
      <c r="H131" s="33">
        <f>SUM(H113:H124)*E131</f>
        <v>27580</v>
      </c>
    </row>
    <row r="132" spans="1:8" ht="11.1" customHeight="1" x14ac:dyDescent="0.25">
      <c r="A132" s="59" t="s">
        <v>40</v>
      </c>
      <c r="B132" s="10"/>
      <c r="E132" s="40">
        <f>Assumptions!$E$153</f>
        <v>10</v>
      </c>
      <c r="F132" s="32" t="s">
        <v>133</v>
      </c>
      <c r="H132" s="36">
        <f>C88*E132</f>
        <v>2000</v>
      </c>
    </row>
    <row r="133" spans="1:8" ht="11.1" customHeight="1" x14ac:dyDescent="0.25">
      <c r="A133" s="59" t="s">
        <v>42</v>
      </c>
      <c r="B133" s="23"/>
      <c r="C133" s="39">
        <f>Assumptions!$C$154</f>
        <v>0.05</v>
      </c>
      <c r="D133" s="31">
        <f>Assumptions!$D$154</f>
        <v>12</v>
      </c>
      <c r="E133" s="74" t="s">
        <v>43</v>
      </c>
      <c r="F133" s="24">
        <f>Assumptions!$G$154</f>
        <v>3</v>
      </c>
      <c r="G133" s="74" t="s">
        <v>88</v>
      </c>
      <c r="H133" s="33">
        <f>(((SUM(H99:H111)*POWER((1+C133/12),((D133+F133)/12)*12))-SUM(H99:H111))   +     ((((SUM(H113:H132)*POWER((1+C133/12),((D133+F133)/12)*12))-SUM(H113:H132))*0.5)))</f>
        <v>21091.137737569632</v>
      </c>
    </row>
    <row r="134" spans="1:8" ht="11.1" customHeight="1" x14ac:dyDescent="0.25">
      <c r="A134" s="59" t="s">
        <v>44</v>
      </c>
      <c r="B134" s="23"/>
      <c r="C134" s="39">
        <f>Assumptions!$C$155</f>
        <v>0.01</v>
      </c>
      <c r="D134" s="32" t="s">
        <v>45</v>
      </c>
      <c r="E134" s="30"/>
      <c r="F134" s="30"/>
      <c r="G134" s="30"/>
      <c r="H134" s="33">
        <f>SUM(H99:H132)*C134</f>
        <v>6425.7209999999995</v>
      </c>
    </row>
    <row r="135" spans="1:8" ht="11.1" customHeight="1" x14ac:dyDescent="0.25">
      <c r="A135" s="59" t="s">
        <v>46</v>
      </c>
      <c r="B135" s="23"/>
      <c r="C135" s="30"/>
      <c r="D135" s="39">
        <f>Assumptions!$D$156</f>
        <v>0.17499999999999999</v>
      </c>
      <c r="E135" s="32" t="s">
        <v>47</v>
      </c>
      <c r="F135" s="30"/>
      <c r="G135" s="30"/>
      <c r="H135" s="33">
        <f>H95*D135</f>
        <v>37695</v>
      </c>
    </row>
    <row r="136" spans="1:8" ht="11.1" customHeight="1" x14ac:dyDescent="0.25">
      <c r="A136" s="61" t="s">
        <v>48</v>
      </c>
      <c r="B136" s="28"/>
      <c r="C136" s="28"/>
      <c r="D136" s="28"/>
      <c r="E136" s="28"/>
      <c r="F136" s="28"/>
      <c r="G136" s="28"/>
      <c r="H136" s="38">
        <f>SUM(H99:H135)</f>
        <v>707783.95873756963</v>
      </c>
    </row>
    <row r="137" spans="1:8" ht="11.1" customHeight="1" x14ac:dyDescent="0.25">
      <c r="A137" s="75"/>
      <c r="B137" s="30"/>
      <c r="C137" s="30"/>
      <c r="D137" s="30"/>
      <c r="E137" s="30"/>
      <c r="F137" s="30"/>
      <c r="G137" s="30"/>
      <c r="H137" s="76"/>
    </row>
    <row r="138" spans="1:8" ht="11.1" customHeight="1" x14ac:dyDescent="0.25">
      <c r="A138" s="77" t="s">
        <v>49</v>
      </c>
      <c r="B138" s="42"/>
      <c r="C138" s="42"/>
      <c r="D138" s="42"/>
      <c r="E138" s="42"/>
      <c r="F138" s="42"/>
      <c r="G138" s="42"/>
      <c r="H138" s="43">
        <f>H95-H136</f>
        <v>-492383.95873756963</v>
      </c>
    </row>
    <row r="139" spans="1:8" ht="11.1" customHeight="1" x14ac:dyDescent="0.25">
      <c r="A139" s="77" t="s">
        <v>50</v>
      </c>
      <c r="B139" s="42"/>
      <c r="C139" s="42"/>
      <c r="D139" s="42"/>
      <c r="E139" s="42"/>
      <c r="F139" s="42"/>
      <c r="G139" s="42"/>
      <c r="H139" s="78">
        <f>H138/E79</f>
        <v>-2461.9197936878481</v>
      </c>
    </row>
    <row r="140" spans="1:8" ht="11.1" customHeight="1" x14ac:dyDescent="0.25"/>
    <row r="141" spans="1:8" ht="11.1" customHeight="1" x14ac:dyDescent="0.3">
      <c r="A141" s="274"/>
      <c r="B141" s="274"/>
      <c r="C141" s="20"/>
      <c r="D141" s="21"/>
      <c r="E141" s="20"/>
      <c r="F141" s="20"/>
      <c r="G141" s="20"/>
      <c r="H141" s="20"/>
    </row>
    <row r="142" spans="1:8" ht="11.1" customHeight="1" x14ac:dyDescent="0.25">
      <c r="A142" s="274"/>
      <c r="B142" s="274"/>
      <c r="C142" s="11"/>
      <c r="D142" s="270" t="s">
        <v>109</v>
      </c>
      <c r="E142" s="270"/>
      <c r="F142" s="270"/>
      <c r="G142" s="270"/>
      <c r="H142" s="270"/>
    </row>
    <row r="143" spans="1:8" ht="11.1" customHeight="1" x14ac:dyDescent="0.25">
      <c r="A143" s="274"/>
      <c r="B143" s="274"/>
      <c r="C143" s="11"/>
      <c r="D143" s="270"/>
      <c r="E143" s="270"/>
      <c r="F143" s="270"/>
      <c r="G143" s="270"/>
      <c r="H143" s="270"/>
    </row>
    <row r="144" spans="1:8" ht="11.1" customHeight="1" x14ac:dyDescent="0.25">
      <c r="A144" s="274"/>
      <c r="B144" s="274"/>
      <c r="C144" s="11"/>
      <c r="D144" s="270"/>
      <c r="E144" s="270"/>
      <c r="F144" s="270"/>
      <c r="G144" s="270"/>
      <c r="H144" s="270"/>
    </row>
    <row r="145" spans="1:8" ht="11.1" customHeight="1" x14ac:dyDescent="0.25">
      <c r="A145" s="274"/>
      <c r="B145" s="274"/>
      <c r="C145" s="11"/>
      <c r="D145" s="11"/>
      <c r="E145" s="11"/>
      <c r="F145" s="11"/>
      <c r="G145" s="11"/>
      <c r="H145" s="11"/>
    </row>
    <row r="146" spans="1:8" ht="11.1" customHeight="1" x14ac:dyDescent="0.25">
      <c r="A146" s="22" t="s">
        <v>100</v>
      </c>
      <c r="B146" s="22"/>
      <c r="C146" s="23"/>
      <c r="D146" s="23"/>
      <c r="E146" s="79" t="str">
        <f>Assumptions!$G$121</f>
        <v>Community Centre</v>
      </c>
      <c r="F146" s="49"/>
      <c r="G146" s="80"/>
      <c r="H146" s="50"/>
    </row>
    <row r="147" spans="1:8" ht="11.1" customHeight="1" x14ac:dyDescent="0.25">
      <c r="A147" s="22" t="s">
        <v>0</v>
      </c>
      <c r="B147" s="23"/>
      <c r="C147" s="23"/>
      <c r="D147" s="23"/>
      <c r="E147" s="79" t="s">
        <v>153</v>
      </c>
      <c r="F147" s="49"/>
      <c r="G147" s="49"/>
      <c r="H147" s="51"/>
    </row>
    <row r="148" spans="1:8" ht="11.1" customHeight="1" x14ac:dyDescent="0.25">
      <c r="A148" s="22" t="s">
        <v>1</v>
      </c>
      <c r="B148" s="22"/>
      <c r="C148" s="23"/>
      <c r="D148" s="23"/>
      <c r="E148" s="81" t="str">
        <f>Assumptions!$A$160</f>
        <v>Area Wide</v>
      </c>
      <c r="F148" s="82"/>
      <c r="G148" s="83"/>
      <c r="H148" s="84"/>
    </row>
    <row r="149" spans="1:8" ht="11.1" customHeight="1" x14ac:dyDescent="0.25">
      <c r="A149" s="22" t="s">
        <v>2</v>
      </c>
      <c r="B149" s="22"/>
      <c r="C149" s="10"/>
      <c r="D149" s="23"/>
      <c r="E149" s="55">
        <f>SUM(C183:C194)</f>
        <v>200</v>
      </c>
      <c r="F149" s="23" t="s">
        <v>3</v>
      </c>
      <c r="G149" s="25"/>
      <c r="H149" s="25"/>
    </row>
    <row r="150" spans="1:8" ht="11.1" customHeight="1" x14ac:dyDescent="0.25">
      <c r="A150" s="22"/>
      <c r="B150" s="23"/>
      <c r="C150" s="23"/>
      <c r="D150" s="56"/>
      <c r="E150" s="23"/>
      <c r="F150" s="25"/>
      <c r="G150" s="25"/>
      <c r="H150" s="25"/>
    </row>
    <row r="151" spans="1:8" ht="11.1" customHeight="1" x14ac:dyDescent="0.25">
      <c r="A151" s="27" t="s">
        <v>4</v>
      </c>
      <c r="B151" s="28"/>
      <c r="C151" s="28"/>
      <c r="D151" s="28"/>
      <c r="E151" s="28"/>
      <c r="F151" s="28"/>
      <c r="G151" s="28"/>
      <c r="H151" s="29"/>
    </row>
    <row r="152" spans="1:8" ht="11.1" customHeight="1" x14ac:dyDescent="0.25">
      <c r="A152" s="57" t="s">
        <v>5</v>
      </c>
      <c r="B152" s="58" t="s">
        <v>6</v>
      </c>
      <c r="C152" s="31"/>
      <c r="D152" s="32" t="s">
        <v>7</v>
      </c>
      <c r="E152" s="24">
        <f>Assumptions!$C$132</f>
        <v>700</v>
      </c>
      <c r="F152" s="32" t="s">
        <v>8</v>
      </c>
      <c r="G152" s="30"/>
      <c r="H152" s="33">
        <f t="shared" ref="H152:H163" si="10">C152*E152</f>
        <v>0</v>
      </c>
    </row>
    <row r="153" spans="1:8" ht="11.1" customHeight="1" x14ac:dyDescent="0.25">
      <c r="A153" s="57" t="s">
        <v>9</v>
      </c>
      <c r="B153" s="58" t="s">
        <v>10</v>
      </c>
      <c r="C153" s="31"/>
      <c r="D153" s="32" t="s">
        <v>7</v>
      </c>
      <c r="E153" s="24">
        <f>Assumptions!$C$133</f>
        <v>1400</v>
      </c>
      <c r="F153" s="32" t="s">
        <v>8</v>
      </c>
      <c r="G153" s="30"/>
      <c r="H153" s="33">
        <f t="shared" si="10"/>
        <v>0</v>
      </c>
    </row>
    <row r="154" spans="1:8" ht="11.1" customHeight="1" x14ac:dyDescent="0.25">
      <c r="A154" s="57" t="s">
        <v>11</v>
      </c>
      <c r="B154" s="58" t="s">
        <v>12</v>
      </c>
      <c r="C154" s="31"/>
      <c r="D154" s="32" t="s">
        <v>7</v>
      </c>
      <c r="E154" s="24">
        <f>Assumptions!$C$134</f>
        <v>2750</v>
      </c>
      <c r="F154" s="32" t="s">
        <v>8</v>
      </c>
      <c r="G154" s="30"/>
      <c r="H154" s="33">
        <f t="shared" si="10"/>
        <v>0</v>
      </c>
    </row>
    <row r="155" spans="1:8" ht="11.1" customHeight="1" x14ac:dyDescent="0.25">
      <c r="A155" s="57" t="s">
        <v>13</v>
      </c>
      <c r="B155" s="58" t="s">
        <v>14</v>
      </c>
      <c r="C155" s="31"/>
      <c r="D155" s="32" t="s">
        <v>7</v>
      </c>
      <c r="E155" s="24">
        <f>Assumptions!$C$135</f>
        <v>1800</v>
      </c>
      <c r="F155" s="32" t="s">
        <v>8</v>
      </c>
      <c r="G155" s="30"/>
      <c r="H155" s="33">
        <f t="shared" si="10"/>
        <v>0</v>
      </c>
    </row>
    <row r="156" spans="1:8" ht="11.1" customHeight="1" x14ac:dyDescent="0.25">
      <c r="A156" s="57" t="s">
        <v>15</v>
      </c>
      <c r="B156" s="58" t="s">
        <v>16</v>
      </c>
      <c r="C156" s="24"/>
      <c r="D156" s="32" t="s">
        <v>7</v>
      </c>
      <c r="E156" s="24">
        <f>Assumptions!$C$136</f>
        <v>1291</v>
      </c>
      <c r="F156" s="32" t="s">
        <v>8</v>
      </c>
      <c r="G156" s="30"/>
      <c r="H156" s="33">
        <f t="shared" si="10"/>
        <v>0</v>
      </c>
    </row>
    <row r="157" spans="1:8" ht="11.1" customHeight="1" x14ac:dyDescent="0.25">
      <c r="A157" s="59" t="s">
        <v>17</v>
      </c>
      <c r="B157" s="58" t="s">
        <v>18</v>
      </c>
      <c r="C157" s="24"/>
      <c r="D157" s="32" t="s">
        <v>7</v>
      </c>
      <c r="E157" s="24">
        <f>Assumptions!$C$137</f>
        <v>2500</v>
      </c>
      <c r="F157" s="32" t="s">
        <v>8</v>
      </c>
      <c r="G157" s="30"/>
      <c r="H157" s="33">
        <f t="shared" si="10"/>
        <v>0</v>
      </c>
    </row>
    <row r="158" spans="1:8" ht="11.1" customHeight="1" x14ac:dyDescent="0.25">
      <c r="A158" s="59" t="s">
        <v>19</v>
      </c>
      <c r="B158" s="58" t="s">
        <v>20</v>
      </c>
      <c r="C158" s="24">
        <f>Assumptions!$C$121</f>
        <v>200</v>
      </c>
      <c r="D158" s="32" t="s">
        <v>7</v>
      </c>
      <c r="E158" s="24">
        <f>Assumptions!$C$138</f>
        <v>1077</v>
      </c>
      <c r="F158" s="32" t="s">
        <v>8</v>
      </c>
      <c r="G158" s="30"/>
      <c r="H158" s="33">
        <f t="shared" si="10"/>
        <v>215400</v>
      </c>
    </row>
    <row r="159" spans="1:8" ht="11.1" customHeight="1" x14ac:dyDescent="0.25">
      <c r="A159" s="57" t="s">
        <v>21</v>
      </c>
      <c r="B159" s="58" t="s">
        <v>22</v>
      </c>
      <c r="C159" s="40"/>
      <c r="D159" s="32" t="s">
        <v>7</v>
      </c>
      <c r="E159" s="24">
        <f>Assumptions!$C$139</f>
        <v>1350</v>
      </c>
      <c r="F159" s="32" t="s">
        <v>8</v>
      </c>
      <c r="H159" s="33">
        <f t="shared" si="10"/>
        <v>0</v>
      </c>
    </row>
    <row r="160" spans="1:8" ht="11.1" customHeight="1" x14ac:dyDescent="0.25">
      <c r="A160" s="57" t="s">
        <v>52</v>
      </c>
      <c r="B160" s="58"/>
      <c r="C160" s="31"/>
      <c r="D160" s="32" t="s">
        <v>25</v>
      </c>
      <c r="E160" s="24">
        <f>Assumptions!$C$140</f>
        <v>400</v>
      </c>
      <c r="F160" s="32" t="s">
        <v>8</v>
      </c>
      <c r="G160" s="30"/>
      <c r="H160" s="33">
        <f t="shared" si="10"/>
        <v>0</v>
      </c>
    </row>
    <row r="161" spans="1:8" ht="11.1" customHeight="1" x14ac:dyDescent="0.25">
      <c r="A161" s="57" t="s">
        <v>23</v>
      </c>
      <c r="B161" s="86" t="s">
        <v>24</v>
      </c>
      <c r="C161" s="31"/>
      <c r="D161" s="32" t="s">
        <v>25</v>
      </c>
      <c r="E161" s="24">
        <f>Assumptions!$C$141</f>
        <v>1500</v>
      </c>
      <c r="F161" s="32" t="s">
        <v>8</v>
      </c>
      <c r="G161" s="30"/>
      <c r="H161" s="33">
        <f t="shared" si="10"/>
        <v>0</v>
      </c>
    </row>
    <row r="162" spans="1:8" ht="11.1" customHeight="1" x14ac:dyDescent="0.25">
      <c r="A162" s="57" t="s">
        <v>23</v>
      </c>
      <c r="B162" s="86" t="s">
        <v>24</v>
      </c>
      <c r="C162" s="31"/>
      <c r="D162" s="32" t="s">
        <v>25</v>
      </c>
      <c r="E162" s="24">
        <f>Assumptions!$C$142</f>
        <v>700</v>
      </c>
      <c r="F162" s="32" t="s">
        <v>8</v>
      </c>
      <c r="G162" s="30"/>
      <c r="H162" s="33">
        <f t="shared" si="10"/>
        <v>0</v>
      </c>
    </row>
    <row r="163" spans="1:8" ht="11.1" customHeight="1" x14ac:dyDescent="0.25">
      <c r="A163" s="57" t="s">
        <v>23</v>
      </c>
      <c r="B163" s="86" t="s">
        <v>24</v>
      </c>
      <c r="C163" s="31"/>
      <c r="D163" s="32" t="s">
        <v>25</v>
      </c>
      <c r="E163" s="24">
        <f>Assumptions!$C$143</f>
        <v>0</v>
      </c>
      <c r="F163" s="32" t="s">
        <v>8</v>
      </c>
      <c r="G163" s="30"/>
      <c r="H163" s="33">
        <f t="shared" si="10"/>
        <v>0</v>
      </c>
    </row>
    <row r="164" spans="1:8" ht="11.1" customHeight="1" x14ac:dyDescent="0.25">
      <c r="A164" s="60"/>
      <c r="B164" s="34"/>
      <c r="C164" s="28"/>
      <c r="D164" s="28"/>
      <c r="E164" s="28"/>
      <c r="F164" s="28"/>
      <c r="G164" s="28"/>
      <c r="H164" s="35"/>
    </row>
    <row r="165" spans="1:8" ht="11.1" customHeight="1" x14ac:dyDescent="0.25">
      <c r="A165" s="61" t="s">
        <v>4</v>
      </c>
      <c r="B165" s="28"/>
      <c r="C165" s="28"/>
      <c r="D165" s="28"/>
      <c r="E165" s="28"/>
      <c r="F165" s="28"/>
      <c r="G165" s="28"/>
      <c r="H165" s="38">
        <f>SUM(H152:H164)</f>
        <v>215400</v>
      </c>
    </row>
    <row r="166" spans="1:8" ht="11.1" customHeight="1" x14ac:dyDescent="0.25">
      <c r="A166" s="62"/>
      <c r="B166" s="32"/>
      <c r="C166" s="63"/>
      <c r="D166" s="32"/>
      <c r="E166" s="30"/>
      <c r="F166" s="32"/>
      <c r="G166" s="30"/>
      <c r="H166" s="64"/>
    </row>
    <row r="167" spans="1:8" ht="11.1" customHeight="1" x14ac:dyDescent="0.25">
      <c r="A167" s="61" t="s">
        <v>26</v>
      </c>
      <c r="B167" s="28"/>
      <c r="C167" s="28"/>
      <c r="D167" s="28"/>
      <c r="E167" s="28"/>
      <c r="F167" s="28"/>
      <c r="G167" s="28"/>
      <c r="H167" s="37"/>
    </row>
    <row r="168" spans="1:8" ht="11.1" customHeight="1" x14ac:dyDescent="0.25">
      <c r="A168" s="65" t="s">
        <v>27</v>
      </c>
      <c r="B168" s="66" t="s">
        <v>28</v>
      </c>
      <c r="C168" s="63"/>
      <c r="D168" s="32"/>
      <c r="E168" s="30"/>
      <c r="F168" s="32"/>
      <c r="G168" s="30"/>
      <c r="H168" s="64"/>
    </row>
    <row r="169" spans="1:8" ht="11.1" customHeight="1" x14ac:dyDescent="0.25">
      <c r="A169" s="57" t="s">
        <v>5</v>
      </c>
      <c r="B169" s="67">
        <f>Assumptions!$D$115</f>
        <v>2</v>
      </c>
      <c r="C169" s="31">
        <f>C152*B169</f>
        <v>0</v>
      </c>
      <c r="D169" s="32" t="s">
        <v>7</v>
      </c>
      <c r="E169" s="24"/>
      <c r="F169" s="32" t="s">
        <v>8</v>
      </c>
      <c r="G169" s="30"/>
      <c r="H169" s="33"/>
    </row>
    <row r="170" spans="1:8" ht="11.1" customHeight="1" x14ac:dyDescent="0.25">
      <c r="A170" s="57" t="s">
        <v>9</v>
      </c>
      <c r="B170" s="67">
        <f>Assumptions!$D$116</f>
        <v>2</v>
      </c>
      <c r="C170" s="31">
        <f t="shared" ref="C170:C180" si="11">C153*B170</f>
        <v>0</v>
      </c>
      <c r="D170" s="32" t="s">
        <v>7</v>
      </c>
      <c r="E170" s="24"/>
      <c r="F170" s="32" t="s">
        <v>8</v>
      </c>
      <c r="G170" s="30"/>
      <c r="H170" s="33"/>
    </row>
    <row r="171" spans="1:8" ht="11.1" customHeight="1" x14ac:dyDescent="0.25">
      <c r="A171" s="57" t="s">
        <v>11</v>
      </c>
      <c r="B171" s="67">
        <f>Assumptions!$D$117</f>
        <v>3</v>
      </c>
      <c r="C171" s="31">
        <f t="shared" si="11"/>
        <v>0</v>
      </c>
      <c r="D171" s="32" t="s">
        <v>7</v>
      </c>
      <c r="E171" s="24"/>
      <c r="F171" s="32" t="s">
        <v>8</v>
      </c>
      <c r="G171" s="30"/>
      <c r="H171" s="33"/>
    </row>
    <row r="172" spans="1:8" ht="11.1" customHeight="1" x14ac:dyDescent="0.25">
      <c r="A172" s="57" t="s">
        <v>13</v>
      </c>
      <c r="B172" s="67">
        <f>Assumptions!$D$118</f>
        <v>1.5</v>
      </c>
      <c r="C172" s="31">
        <f t="shared" si="11"/>
        <v>0</v>
      </c>
      <c r="D172" s="32" t="s">
        <v>7</v>
      </c>
      <c r="E172" s="24"/>
      <c r="F172" s="32" t="s">
        <v>8</v>
      </c>
      <c r="G172" s="30"/>
      <c r="H172" s="33"/>
    </row>
    <row r="173" spans="1:8" ht="11.1" customHeight="1" x14ac:dyDescent="0.25">
      <c r="A173" s="57" t="s">
        <v>15</v>
      </c>
      <c r="B173" s="67">
        <f>Assumptions!$D$119</f>
        <v>1.5</v>
      </c>
      <c r="C173" s="31">
        <f t="shared" si="11"/>
        <v>0</v>
      </c>
      <c r="D173" s="32" t="s">
        <v>7</v>
      </c>
      <c r="E173" s="24"/>
      <c r="F173" s="32" t="s">
        <v>8</v>
      </c>
      <c r="G173" s="30"/>
      <c r="H173" s="33"/>
    </row>
    <row r="174" spans="1:8" ht="11.1" customHeight="1" x14ac:dyDescent="0.25">
      <c r="A174" s="59" t="s">
        <v>17</v>
      </c>
      <c r="B174" s="67">
        <f>Assumptions!$D$120</f>
        <v>2</v>
      </c>
      <c r="C174" s="31">
        <f t="shared" si="11"/>
        <v>0</v>
      </c>
      <c r="D174" s="32" t="s">
        <v>7</v>
      </c>
      <c r="E174" s="24"/>
      <c r="F174" s="32" t="s">
        <v>8</v>
      </c>
      <c r="G174" s="30"/>
      <c r="H174" s="33"/>
    </row>
    <row r="175" spans="1:8" ht="11.1" customHeight="1" x14ac:dyDescent="0.25">
      <c r="A175" s="59" t="s">
        <v>19</v>
      </c>
      <c r="B175" s="67">
        <f>Assumptions!$D$121</f>
        <v>1.5</v>
      </c>
      <c r="C175" s="31">
        <f t="shared" si="11"/>
        <v>300</v>
      </c>
      <c r="D175" s="32" t="s">
        <v>7</v>
      </c>
      <c r="E175" s="48"/>
      <c r="F175" s="32" t="s">
        <v>8</v>
      </c>
      <c r="G175" s="30"/>
      <c r="H175" s="33"/>
    </row>
    <row r="176" spans="1:8" ht="11.1" customHeight="1" x14ac:dyDescent="0.25">
      <c r="A176" s="57" t="s">
        <v>21</v>
      </c>
      <c r="B176" s="67">
        <f>Assumptions!$D$122</f>
        <v>3</v>
      </c>
      <c r="C176" s="31">
        <f t="shared" si="11"/>
        <v>0</v>
      </c>
      <c r="D176" s="32" t="s">
        <v>7</v>
      </c>
      <c r="E176" s="24"/>
      <c r="F176" s="32" t="s">
        <v>8</v>
      </c>
      <c r="H176" s="33"/>
    </row>
    <row r="177" spans="1:8" ht="11.1" customHeight="1" x14ac:dyDescent="0.25">
      <c r="A177" s="68" t="s">
        <v>52</v>
      </c>
      <c r="B177" s="67">
        <f>Assumptions!$D$123</f>
        <v>2</v>
      </c>
      <c r="C177" s="31">
        <f t="shared" si="11"/>
        <v>0</v>
      </c>
      <c r="D177" s="32" t="s">
        <v>25</v>
      </c>
      <c r="E177" s="24"/>
      <c r="F177" s="32" t="s">
        <v>8</v>
      </c>
      <c r="G177" s="30"/>
      <c r="H177" s="33"/>
    </row>
    <row r="178" spans="1:8" ht="11.1" customHeight="1" x14ac:dyDescent="0.25">
      <c r="A178" s="68" t="str">
        <f>B161</f>
        <v>Blank</v>
      </c>
      <c r="B178" s="67">
        <f>Assumptions!$D$124</f>
        <v>2</v>
      </c>
      <c r="C178" s="31">
        <f t="shared" si="11"/>
        <v>0</v>
      </c>
      <c r="D178" s="32" t="s">
        <v>25</v>
      </c>
      <c r="E178" s="24"/>
      <c r="F178" s="32" t="s">
        <v>8</v>
      </c>
      <c r="G178" s="30"/>
      <c r="H178" s="33"/>
    </row>
    <row r="179" spans="1:8" ht="11.1" customHeight="1" x14ac:dyDescent="0.25">
      <c r="A179" s="68" t="str">
        <f>B162</f>
        <v>Blank</v>
      </c>
      <c r="B179" s="67">
        <f>Assumptions!$D$125</f>
        <v>2</v>
      </c>
      <c r="C179" s="31">
        <f t="shared" si="11"/>
        <v>0</v>
      </c>
      <c r="D179" s="32" t="s">
        <v>25</v>
      </c>
      <c r="E179" s="24"/>
      <c r="F179" s="32" t="s">
        <v>8</v>
      </c>
      <c r="G179" s="30"/>
      <c r="H179" s="33"/>
    </row>
    <row r="180" spans="1:8" ht="11.1" customHeight="1" x14ac:dyDescent="0.25">
      <c r="A180" s="68" t="str">
        <f>B163</f>
        <v>Blank</v>
      </c>
      <c r="B180" s="67">
        <f>Assumptions!$D$126</f>
        <v>0</v>
      </c>
      <c r="C180" s="31">
        <f t="shared" si="11"/>
        <v>0</v>
      </c>
      <c r="D180" s="32" t="s">
        <v>25</v>
      </c>
      <c r="E180" s="24"/>
      <c r="F180" s="32" t="s">
        <v>8</v>
      </c>
      <c r="G180" s="30"/>
      <c r="H180" s="33"/>
    </row>
    <row r="181" spans="1:8" ht="11.1" customHeight="1" x14ac:dyDescent="0.25">
      <c r="A181" s="61" t="s">
        <v>29</v>
      </c>
      <c r="B181" s="34"/>
      <c r="C181" s="69"/>
      <c r="D181" s="34"/>
      <c r="E181" s="28" t="s">
        <v>126</v>
      </c>
      <c r="F181" s="34"/>
      <c r="G181" s="39"/>
      <c r="H181" s="70">
        <f>SUM(H169:H180)*G181</f>
        <v>0</v>
      </c>
    </row>
    <row r="182" spans="1:8" ht="11.1" customHeight="1" x14ac:dyDescent="0.25">
      <c r="A182" s="65"/>
      <c r="B182" s="66" t="s">
        <v>30</v>
      </c>
      <c r="C182" s="63"/>
      <c r="D182" s="32"/>
      <c r="E182" s="30"/>
      <c r="F182" s="32"/>
      <c r="G182" s="30"/>
      <c r="H182" s="64"/>
    </row>
    <row r="183" spans="1:8" ht="11.1" customHeight="1" x14ac:dyDescent="0.25">
      <c r="A183" s="57" t="s">
        <v>5</v>
      </c>
      <c r="B183" s="71">
        <f>Assumptions!$E$115</f>
        <v>1</v>
      </c>
      <c r="C183" s="31">
        <f>C152*B183</f>
        <v>0</v>
      </c>
      <c r="D183" s="32" t="s">
        <v>7</v>
      </c>
      <c r="E183" s="24">
        <f>Assumptions!$F$115</f>
        <v>782</v>
      </c>
      <c r="F183" s="32" t="s">
        <v>8</v>
      </c>
      <c r="G183" s="30"/>
      <c r="H183" s="33">
        <f t="shared" ref="H183:H194" si="12">B183*C183*E183</f>
        <v>0</v>
      </c>
    </row>
    <row r="184" spans="1:8" ht="11.1" customHeight="1" x14ac:dyDescent="0.25">
      <c r="A184" s="57" t="s">
        <v>9</v>
      </c>
      <c r="B184" s="71">
        <f>Assumptions!$E$116</f>
        <v>1.2</v>
      </c>
      <c r="C184" s="31">
        <f t="shared" ref="C184:C193" si="13">C153*B184</f>
        <v>0</v>
      </c>
      <c r="D184" s="32" t="s">
        <v>7</v>
      </c>
      <c r="E184" s="24">
        <f>Assumptions!$F$116</f>
        <v>1624</v>
      </c>
      <c r="F184" s="32" t="s">
        <v>8</v>
      </c>
      <c r="G184" s="30"/>
      <c r="H184" s="33">
        <f t="shared" si="12"/>
        <v>0</v>
      </c>
    </row>
    <row r="185" spans="1:8" ht="11.1" customHeight="1" x14ac:dyDescent="0.25">
      <c r="A185" s="57" t="s">
        <v>11</v>
      </c>
      <c r="B185" s="71">
        <f>Assumptions!$E$117</f>
        <v>1</v>
      </c>
      <c r="C185" s="31">
        <f t="shared" si="13"/>
        <v>0</v>
      </c>
      <c r="D185" s="32" t="s">
        <v>7</v>
      </c>
      <c r="E185" s="24">
        <f>Assumptions!$F$117</f>
        <v>1169</v>
      </c>
      <c r="F185" s="32" t="s">
        <v>8</v>
      </c>
      <c r="G185" s="30"/>
      <c r="H185" s="33">
        <f t="shared" si="12"/>
        <v>0</v>
      </c>
    </row>
    <row r="186" spans="1:8" ht="11.1" customHeight="1" x14ac:dyDescent="0.25">
      <c r="A186" s="57" t="s">
        <v>13</v>
      </c>
      <c r="B186" s="71">
        <f>Assumptions!$E$118</f>
        <v>1</v>
      </c>
      <c r="C186" s="31">
        <f t="shared" si="13"/>
        <v>0</v>
      </c>
      <c r="D186" s="32" t="s">
        <v>7</v>
      </c>
      <c r="E186" s="24">
        <f>Assumptions!$F$118</f>
        <v>1028</v>
      </c>
      <c r="F186" s="32" t="s">
        <v>8</v>
      </c>
      <c r="G186" s="30"/>
      <c r="H186" s="33">
        <f t="shared" si="12"/>
        <v>0</v>
      </c>
    </row>
    <row r="187" spans="1:8" ht="11.1" customHeight="1" x14ac:dyDescent="0.25">
      <c r="A187" s="57" t="s">
        <v>15</v>
      </c>
      <c r="B187" s="71">
        <f>Assumptions!$E$119</f>
        <v>1.2</v>
      </c>
      <c r="C187" s="31">
        <f t="shared" si="13"/>
        <v>0</v>
      </c>
      <c r="D187" s="32" t="s">
        <v>7</v>
      </c>
      <c r="E187" s="24">
        <f>Assumptions!$F$119</f>
        <v>1415</v>
      </c>
      <c r="F187" s="32" t="s">
        <v>8</v>
      </c>
      <c r="G187" s="30"/>
      <c r="H187" s="33">
        <f t="shared" si="12"/>
        <v>0</v>
      </c>
    </row>
    <row r="188" spans="1:8" ht="11.1" customHeight="1" x14ac:dyDescent="0.25">
      <c r="A188" s="59" t="s">
        <v>17</v>
      </c>
      <c r="B188" s="71">
        <f>Assumptions!$E$120</f>
        <v>1.2</v>
      </c>
      <c r="C188" s="31">
        <f t="shared" si="13"/>
        <v>0</v>
      </c>
      <c r="D188" s="32" t="s">
        <v>7</v>
      </c>
      <c r="E188" s="24">
        <f>Assumptions!$F$120</f>
        <v>1597</v>
      </c>
      <c r="F188" s="32" t="s">
        <v>8</v>
      </c>
      <c r="G188" s="30"/>
      <c r="H188" s="33">
        <f t="shared" si="12"/>
        <v>0</v>
      </c>
    </row>
    <row r="189" spans="1:8" ht="11.1" customHeight="1" x14ac:dyDescent="0.25">
      <c r="A189" s="59" t="s">
        <v>19</v>
      </c>
      <c r="B189" s="71">
        <f>Assumptions!$E$121</f>
        <v>1</v>
      </c>
      <c r="C189" s="31">
        <f t="shared" si="13"/>
        <v>200</v>
      </c>
      <c r="D189" s="32" t="s">
        <v>7</v>
      </c>
      <c r="E189" s="24">
        <f>Assumptions!$F$121</f>
        <v>2758</v>
      </c>
      <c r="F189" s="32" t="s">
        <v>8</v>
      </c>
      <c r="G189" s="30"/>
      <c r="H189" s="33">
        <f t="shared" si="12"/>
        <v>551600</v>
      </c>
    </row>
    <row r="190" spans="1:8" ht="11.1" customHeight="1" x14ac:dyDescent="0.25">
      <c r="A190" s="57" t="s">
        <v>21</v>
      </c>
      <c r="B190" s="71">
        <f>Assumptions!$E$122</f>
        <v>1</v>
      </c>
      <c r="C190" s="31">
        <f t="shared" si="13"/>
        <v>0</v>
      </c>
      <c r="D190" s="32" t="s">
        <v>7</v>
      </c>
      <c r="E190" s="24">
        <f>Assumptions!$F$122</f>
        <v>1110</v>
      </c>
      <c r="F190" s="32" t="s">
        <v>8</v>
      </c>
      <c r="H190" s="33">
        <f t="shared" si="12"/>
        <v>0</v>
      </c>
    </row>
    <row r="191" spans="1:8" ht="11.1" customHeight="1" x14ac:dyDescent="0.25">
      <c r="A191" s="59" t="s">
        <v>52</v>
      </c>
      <c r="B191" s="71">
        <f>Assumptions!$E$123</f>
        <v>1</v>
      </c>
      <c r="C191" s="31">
        <f t="shared" si="13"/>
        <v>0</v>
      </c>
      <c r="D191" s="32" t="s">
        <v>25</v>
      </c>
      <c r="E191" s="24">
        <f>Assumptions!$F$123</f>
        <v>830</v>
      </c>
      <c r="F191" s="32" t="s">
        <v>8</v>
      </c>
      <c r="G191" s="30"/>
      <c r="H191" s="33">
        <f t="shared" si="12"/>
        <v>0</v>
      </c>
    </row>
    <row r="192" spans="1:8" ht="11.1" customHeight="1" x14ac:dyDescent="0.25">
      <c r="A192" s="59" t="str">
        <f>B161</f>
        <v>Blank</v>
      </c>
      <c r="B192" s="71">
        <f>Assumptions!$E$124</f>
        <v>1</v>
      </c>
      <c r="C192" s="31">
        <f t="shared" si="13"/>
        <v>0</v>
      </c>
      <c r="D192" s="32" t="s">
        <v>25</v>
      </c>
      <c r="E192" s="24"/>
      <c r="F192" s="32" t="s">
        <v>8</v>
      </c>
      <c r="G192" s="30"/>
      <c r="H192" s="33">
        <f t="shared" si="12"/>
        <v>0</v>
      </c>
    </row>
    <row r="193" spans="1:8" ht="11.1" customHeight="1" x14ac:dyDescent="0.25">
      <c r="A193" s="59" t="str">
        <f>B162</f>
        <v>Blank</v>
      </c>
      <c r="B193" s="71">
        <f>Assumptions!$E$125</f>
        <v>1</v>
      </c>
      <c r="C193" s="31">
        <f t="shared" si="13"/>
        <v>0</v>
      </c>
      <c r="D193" s="32" t="s">
        <v>25</v>
      </c>
      <c r="E193" s="24"/>
      <c r="F193" s="32" t="s">
        <v>8</v>
      </c>
      <c r="G193" s="30"/>
      <c r="H193" s="33">
        <f t="shared" si="12"/>
        <v>0</v>
      </c>
    </row>
    <row r="194" spans="1:8" ht="11.1" customHeight="1" x14ac:dyDescent="0.25">
      <c r="A194" s="59" t="str">
        <f>B163</f>
        <v>Blank</v>
      </c>
      <c r="B194" s="71">
        <f>Assumptions!$E$126</f>
        <v>0</v>
      </c>
      <c r="C194" s="31">
        <f>C163*B194</f>
        <v>0</v>
      </c>
      <c r="D194" s="32" t="s">
        <v>25</v>
      </c>
      <c r="E194" s="24"/>
      <c r="F194" s="32" t="s">
        <v>8</v>
      </c>
      <c r="G194" s="30"/>
      <c r="H194" s="33">
        <f t="shared" si="12"/>
        <v>0</v>
      </c>
    </row>
    <row r="195" spans="1:8" ht="11.1" customHeight="1" x14ac:dyDescent="0.25">
      <c r="A195" s="72"/>
      <c r="B195" s="72"/>
      <c r="C195" s="72"/>
      <c r="D195" s="34"/>
      <c r="E195" s="72"/>
      <c r="F195" s="72"/>
      <c r="G195" s="72"/>
      <c r="H195" s="72"/>
    </row>
    <row r="196" spans="1:8" ht="11.1" customHeight="1" x14ac:dyDescent="0.25">
      <c r="A196" s="59" t="s">
        <v>31</v>
      </c>
      <c r="B196" s="10"/>
      <c r="E196" s="73">
        <f>Assumptions!$E$147</f>
        <v>0</v>
      </c>
      <c r="F196" s="32" t="s">
        <v>32</v>
      </c>
      <c r="H196" s="33">
        <f>SUM(C183:C194)*E196</f>
        <v>0</v>
      </c>
    </row>
    <row r="197" spans="1:8" ht="11.1" customHeight="1" x14ac:dyDescent="0.25">
      <c r="A197" s="59" t="s">
        <v>33</v>
      </c>
      <c r="B197" s="23"/>
      <c r="C197" s="30"/>
      <c r="D197" s="30"/>
      <c r="E197" s="85">
        <f>Assumptions!$E$148</f>
        <v>0.08</v>
      </c>
      <c r="F197" s="32" t="s">
        <v>34</v>
      </c>
      <c r="G197" s="30"/>
      <c r="H197" s="33">
        <f>SUM(H183:H194)*E197</f>
        <v>44128</v>
      </c>
    </row>
    <row r="198" spans="1:8" ht="11.1" customHeight="1" x14ac:dyDescent="0.25">
      <c r="A198" s="59" t="s">
        <v>35</v>
      </c>
      <c r="B198" s="23"/>
      <c r="C198" s="30"/>
      <c r="D198" s="30"/>
      <c r="E198" s="85">
        <f>Assumptions!$E$149</f>
        <v>5.0000000000000001E-3</v>
      </c>
      <c r="F198" s="32" t="s">
        <v>36</v>
      </c>
      <c r="G198" s="30"/>
      <c r="H198" s="33">
        <f>H165*E198</f>
        <v>1077</v>
      </c>
    </row>
    <row r="199" spans="1:8" ht="11.1" customHeight="1" x14ac:dyDescent="0.25">
      <c r="A199" s="59" t="s">
        <v>37</v>
      </c>
      <c r="B199" s="23"/>
      <c r="C199" s="30"/>
      <c r="D199" s="30"/>
      <c r="E199" s="85">
        <f>Assumptions!$E$150</f>
        <v>6.0000000000000001E-3</v>
      </c>
      <c r="F199" s="32" t="s">
        <v>34</v>
      </c>
      <c r="G199" s="30"/>
      <c r="H199" s="33">
        <f>SUM(H183:H194)*E199</f>
        <v>3309.6</v>
      </c>
    </row>
    <row r="200" spans="1:8" ht="11.1" customHeight="1" x14ac:dyDescent="0.25">
      <c r="A200" s="59" t="s">
        <v>38</v>
      </c>
      <c r="B200" s="23"/>
      <c r="C200" s="30"/>
      <c r="D200" s="30"/>
      <c r="E200" s="85">
        <f>Assumptions!$E$151</f>
        <v>0.01</v>
      </c>
      <c r="F200" s="32" t="s">
        <v>36</v>
      </c>
      <c r="G200" s="30"/>
      <c r="H200" s="33">
        <f>SUM(H152:H157)*E200+H159*E200</f>
        <v>0</v>
      </c>
    </row>
    <row r="201" spans="1:8" ht="11.1" customHeight="1" x14ac:dyDescent="0.25">
      <c r="A201" s="59" t="s">
        <v>39</v>
      </c>
      <c r="B201" s="23"/>
      <c r="C201" s="41"/>
      <c r="D201" s="30"/>
      <c r="E201" s="85">
        <f>Assumptions!$E$152</f>
        <v>0.05</v>
      </c>
      <c r="F201" s="32" t="s">
        <v>34</v>
      </c>
      <c r="G201" s="30"/>
      <c r="H201" s="33">
        <f>SUM(H183:H194)*E201</f>
        <v>27580</v>
      </c>
    </row>
    <row r="202" spans="1:8" ht="11.1" customHeight="1" x14ac:dyDescent="0.25">
      <c r="A202" s="59" t="s">
        <v>40</v>
      </c>
      <c r="B202" s="10"/>
      <c r="E202" s="40"/>
      <c r="F202" s="32" t="s">
        <v>133</v>
      </c>
      <c r="H202" s="36">
        <f>C158*E202</f>
        <v>0</v>
      </c>
    </row>
    <row r="203" spans="1:8" ht="11.1" customHeight="1" x14ac:dyDescent="0.25">
      <c r="A203" s="59" t="s">
        <v>42</v>
      </c>
      <c r="B203" s="23"/>
      <c r="C203" s="39">
        <f>Assumptions!$C$154</f>
        <v>0.05</v>
      </c>
      <c r="D203" s="31">
        <f>Assumptions!$D$154</f>
        <v>12</v>
      </c>
      <c r="E203" s="74" t="s">
        <v>43</v>
      </c>
      <c r="F203" s="24">
        <f>Assumptions!$G$154</f>
        <v>3</v>
      </c>
      <c r="G203" s="74" t="s">
        <v>88</v>
      </c>
      <c r="H203" s="33">
        <f>(((SUM(H169:H181)*POWER((1+C203/12),((D203+F203)/12)*12))-SUM(H169:H181))   +     ((((SUM(H183:H202)*POWER((1+C203/12),((D203+F203)/12)*12))-SUM(H183:H202))*0.5)))</f>
        <v>20198.033938427456</v>
      </c>
    </row>
    <row r="204" spans="1:8" ht="11.1" customHeight="1" x14ac:dyDescent="0.25">
      <c r="A204" s="59" t="s">
        <v>44</v>
      </c>
      <c r="B204" s="23"/>
      <c r="C204" s="39">
        <f>Assumptions!$C$155</f>
        <v>0.01</v>
      </c>
      <c r="D204" s="32" t="s">
        <v>45</v>
      </c>
      <c r="E204" s="30"/>
      <c r="F204" s="30"/>
      <c r="G204" s="30"/>
      <c r="H204" s="33">
        <f>SUM(H169:H202)*C204</f>
        <v>6276.9459999999999</v>
      </c>
    </row>
    <row r="205" spans="1:8" ht="11.1" customHeight="1" x14ac:dyDescent="0.25">
      <c r="A205" s="59" t="s">
        <v>46</v>
      </c>
      <c r="B205" s="23"/>
      <c r="C205" s="30"/>
      <c r="D205" s="39">
        <f>Assumptions!$D$156</f>
        <v>0.17499999999999999</v>
      </c>
      <c r="E205" s="32" t="s">
        <v>47</v>
      </c>
      <c r="F205" s="30"/>
      <c r="G205" s="30"/>
      <c r="H205" s="33">
        <f>H165*D205</f>
        <v>37695</v>
      </c>
    </row>
    <row r="206" spans="1:8" ht="11.1" customHeight="1" x14ac:dyDescent="0.25">
      <c r="A206" s="61" t="s">
        <v>48</v>
      </c>
      <c r="B206" s="28"/>
      <c r="C206" s="28"/>
      <c r="D206" s="28"/>
      <c r="E206" s="28"/>
      <c r="F206" s="28"/>
      <c r="G206" s="28"/>
      <c r="H206" s="38">
        <f>SUM(H169:H205)</f>
        <v>691864.57993842743</v>
      </c>
    </row>
    <row r="207" spans="1:8" ht="11.1" customHeight="1" x14ac:dyDescent="0.25">
      <c r="A207" s="75"/>
      <c r="B207" s="30"/>
      <c r="C207" s="30"/>
      <c r="D207" s="30"/>
      <c r="E207" s="30"/>
      <c r="F207" s="30"/>
      <c r="G207" s="30"/>
      <c r="H207" s="76"/>
    </row>
    <row r="208" spans="1:8" ht="11.1" customHeight="1" x14ac:dyDescent="0.25">
      <c r="A208" s="77" t="s">
        <v>154</v>
      </c>
      <c r="B208" s="42"/>
      <c r="C208" s="42"/>
      <c r="D208" s="42"/>
      <c r="E208" s="42"/>
      <c r="F208" s="42"/>
      <c r="G208" s="42"/>
      <c r="H208" s="43">
        <f>H165-H206</f>
        <v>-476464.57993842743</v>
      </c>
    </row>
    <row r="209" spans="1:8" ht="11.1" customHeight="1" x14ac:dyDescent="0.25">
      <c r="A209" s="77" t="s">
        <v>155</v>
      </c>
      <c r="B209" s="42"/>
      <c r="C209" s="42"/>
      <c r="D209" s="42"/>
      <c r="E209" s="42"/>
      <c r="F209" s="42"/>
      <c r="G209" s="42"/>
      <c r="H209" s="78">
        <f>H208*(10000/C175)</f>
        <v>-15882152.664614249</v>
      </c>
    </row>
    <row r="210" spans="1:8" ht="11.1" customHeight="1" x14ac:dyDescent="0.25"/>
    <row r="211" spans="1:8" ht="11.1" customHeight="1" x14ac:dyDescent="0.25"/>
    <row r="212" spans="1:8" ht="11.1" customHeight="1" x14ac:dyDescent="0.25"/>
    <row r="213" spans="1:8" ht="11.1" customHeight="1" x14ac:dyDescent="0.25"/>
    <row r="214" spans="1:8" ht="11.1" customHeight="1" x14ac:dyDescent="0.25"/>
    <row r="215" spans="1:8" ht="11.1" customHeight="1" x14ac:dyDescent="0.25"/>
    <row r="216" spans="1:8" ht="11.1" customHeight="1" x14ac:dyDescent="0.25"/>
    <row r="217" spans="1:8" ht="11.1" customHeight="1" x14ac:dyDescent="0.25"/>
    <row r="218" spans="1:8" ht="11.1" customHeight="1" x14ac:dyDescent="0.25"/>
    <row r="219" spans="1:8" ht="11.1" customHeight="1" x14ac:dyDescent="0.25"/>
    <row r="220" spans="1:8" ht="11.1" customHeight="1" x14ac:dyDescent="0.25"/>
    <row r="221" spans="1:8" ht="11.1" customHeight="1" x14ac:dyDescent="0.25"/>
    <row r="222" spans="1:8" ht="11.1" customHeight="1" x14ac:dyDescent="0.25"/>
    <row r="223" spans="1:8" ht="11.1" customHeight="1" x14ac:dyDescent="0.25"/>
    <row r="224" spans="1:8" ht="11.1" customHeight="1" x14ac:dyDescent="0.25"/>
    <row r="225" ht="11.1" customHeight="1" x14ac:dyDescent="0.25"/>
    <row r="226" ht="11.1" customHeight="1" x14ac:dyDescent="0.25"/>
    <row r="227" ht="11.1" customHeight="1" x14ac:dyDescent="0.25"/>
    <row r="228" ht="11.1" customHeight="1" x14ac:dyDescent="0.25"/>
    <row r="229" ht="11.1" customHeight="1" x14ac:dyDescent="0.25"/>
    <row r="230" ht="11.1" customHeight="1" x14ac:dyDescent="0.25"/>
    <row r="231" ht="11.1" customHeight="1" x14ac:dyDescent="0.25"/>
    <row r="232" ht="11.1" customHeight="1" x14ac:dyDescent="0.25"/>
    <row r="233" ht="11.1" customHeight="1" x14ac:dyDescent="0.25"/>
    <row r="234" ht="11.1" customHeight="1" x14ac:dyDescent="0.25"/>
    <row r="235" ht="11.1" customHeight="1" x14ac:dyDescent="0.25"/>
    <row r="236" ht="11.1" customHeight="1" x14ac:dyDescent="0.25"/>
    <row r="237" ht="11.1" customHeight="1" x14ac:dyDescent="0.25"/>
    <row r="238" ht="11.1" customHeight="1" x14ac:dyDescent="0.25"/>
    <row r="239" ht="11.1" customHeight="1" x14ac:dyDescent="0.25"/>
    <row r="240" ht="11.1" customHeight="1" x14ac:dyDescent="0.25"/>
    <row r="241" ht="11.1" customHeight="1" x14ac:dyDescent="0.25"/>
    <row r="242" ht="11.1" customHeight="1" x14ac:dyDescent="0.25"/>
    <row r="243" ht="11.1" customHeight="1" x14ac:dyDescent="0.25"/>
    <row r="244" ht="11.1" customHeight="1" x14ac:dyDescent="0.25"/>
    <row r="245" ht="11.1" customHeight="1" x14ac:dyDescent="0.25"/>
    <row r="246" ht="11.1" customHeight="1" x14ac:dyDescent="0.25"/>
    <row r="247" ht="11.1" customHeight="1" x14ac:dyDescent="0.25"/>
    <row r="248" ht="11.1" customHeight="1" x14ac:dyDescent="0.25"/>
    <row r="249" ht="11.1" customHeight="1" x14ac:dyDescent="0.25"/>
    <row r="250" ht="11.1" customHeight="1" x14ac:dyDescent="0.25"/>
    <row r="251" ht="11.1" customHeight="1" x14ac:dyDescent="0.25"/>
    <row r="252" ht="11.1" customHeight="1" x14ac:dyDescent="0.25"/>
    <row r="253" ht="11.1" customHeight="1" x14ac:dyDescent="0.25"/>
    <row r="254" ht="11.1" customHeight="1" x14ac:dyDescent="0.25"/>
    <row r="255" ht="11.1" customHeight="1" x14ac:dyDescent="0.25"/>
    <row r="256" ht="11.1" customHeight="1" x14ac:dyDescent="0.25"/>
    <row r="257" ht="11.1" customHeight="1" x14ac:dyDescent="0.25"/>
    <row r="258" ht="11.1" customHeight="1" x14ac:dyDescent="0.25"/>
    <row r="259" ht="11.1" customHeight="1" x14ac:dyDescent="0.25"/>
    <row r="260" ht="11.1" customHeight="1" x14ac:dyDescent="0.25"/>
    <row r="261" ht="11.1" customHeight="1" x14ac:dyDescent="0.25"/>
    <row r="262" ht="11.1" customHeight="1" x14ac:dyDescent="0.25"/>
    <row r="263" ht="11.1" customHeight="1" x14ac:dyDescent="0.25"/>
    <row r="264" ht="11.1" customHeight="1" x14ac:dyDescent="0.25"/>
    <row r="265" ht="11.1" customHeight="1" x14ac:dyDescent="0.25"/>
    <row r="266" ht="11.1" customHeight="1" x14ac:dyDescent="0.25"/>
    <row r="267" ht="11.1" customHeight="1" x14ac:dyDescent="0.25"/>
    <row r="268" ht="11.1" customHeight="1" x14ac:dyDescent="0.25"/>
    <row r="269" ht="11.1" customHeight="1" x14ac:dyDescent="0.25"/>
    <row r="270" ht="11.1" customHeight="1" x14ac:dyDescent="0.25"/>
    <row r="271" ht="11.1" customHeight="1" x14ac:dyDescent="0.25"/>
    <row r="272" ht="11.1" customHeight="1" x14ac:dyDescent="0.25"/>
    <row r="273" ht="11.1" customHeight="1" x14ac:dyDescent="0.25"/>
    <row r="274" ht="11.1" customHeight="1" x14ac:dyDescent="0.25"/>
    <row r="275" ht="11.1" customHeight="1" x14ac:dyDescent="0.25"/>
    <row r="276" ht="11.1" customHeight="1" x14ac:dyDescent="0.25"/>
    <row r="277" ht="11.1" customHeight="1" x14ac:dyDescent="0.25"/>
    <row r="278" ht="11.1" customHeight="1" x14ac:dyDescent="0.25"/>
    <row r="279" ht="11.1" customHeight="1" x14ac:dyDescent="0.25"/>
    <row r="280" ht="11.1" customHeight="1" x14ac:dyDescent="0.25"/>
    <row r="281" ht="11.1" customHeight="1" x14ac:dyDescent="0.25"/>
    <row r="282" ht="11.1" customHeight="1" x14ac:dyDescent="0.25"/>
    <row r="283" ht="11.1" customHeight="1" x14ac:dyDescent="0.25"/>
    <row r="284" ht="11.1" customHeight="1" x14ac:dyDescent="0.25"/>
    <row r="285" ht="11.1" customHeight="1" x14ac:dyDescent="0.25"/>
    <row r="286" ht="11.1" customHeight="1" x14ac:dyDescent="0.25"/>
    <row r="287" ht="11.1" customHeight="1" x14ac:dyDescent="0.25"/>
    <row r="288" ht="11.1" customHeight="1" x14ac:dyDescent="0.25"/>
    <row r="289" ht="11.1" customHeight="1" x14ac:dyDescent="0.25"/>
    <row r="290" ht="11.1" customHeight="1" x14ac:dyDescent="0.25"/>
    <row r="291" ht="11.1" customHeight="1" x14ac:dyDescent="0.25"/>
    <row r="292" ht="11.1" customHeight="1" x14ac:dyDescent="0.25"/>
    <row r="293" ht="11.1" customHeight="1" x14ac:dyDescent="0.25"/>
    <row r="294" ht="11.1" customHeight="1" x14ac:dyDescent="0.25"/>
    <row r="295" ht="11.1" customHeight="1" x14ac:dyDescent="0.25"/>
    <row r="296" ht="11.1" customHeight="1" x14ac:dyDescent="0.25"/>
    <row r="297" ht="11.1" customHeight="1" x14ac:dyDescent="0.25"/>
    <row r="298" ht="11.1" customHeight="1" x14ac:dyDescent="0.25"/>
    <row r="299" ht="11.1" customHeight="1" x14ac:dyDescent="0.25"/>
    <row r="300" ht="11.1" customHeight="1" x14ac:dyDescent="0.25"/>
    <row r="301" ht="11.1" customHeight="1" x14ac:dyDescent="0.25"/>
    <row r="302" ht="11.1" customHeight="1" x14ac:dyDescent="0.25"/>
    <row r="303" ht="11.1" customHeight="1" x14ac:dyDescent="0.25"/>
    <row r="304" ht="11.1" customHeight="1" x14ac:dyDescent="0.25"/>
    <row r="305" ht="11.1" customHeight="1" x14ac:dyDescent="0.25"/>
    <row r="306" ht="11.1" customHeight="1" x14ac:dyDescent="0.25"/>
    <row r="307" ht="11.1" customHeight="1" x14ac:dyDescent="0.25"/>
    <row r="308" ht="11.1" customHeight="1" x14ac:dyDescent="0.25"/>
    <row r="309" ht="11.1" customHeight="1" x14ac:dyDescent="0.25"/>
    <row r="310" ht="11.1" customHeight="1" x14ac:dyDescent="0.25"/>
    <row r="311" ht="11.1" customHeight="1" x14ac:dyDescent="0.25"/>
    <row r="312" ht="11.1" customHeight="1" x14ac:dyDescent="0.25"/>
    <row r="313" ht="11.1" customHeight="1" x14ac:dyDescent="0.25"/>
    <row r="314" ht="11.1" customHeight="1" x14ac:dyDescent="0.25"/>
    <row r="315" ht="11.1" customHeight="1" x14ac:dyDescent="0.25"/>
    <row r="316" ht="11.1" customHeight="1" x14ac:dyDescent="0.25"/>
    <row r="317" ht="11.1" customHeight="1" x14ac:dyDescent="0.25"/>
    <row r="318" ht="11.1" customHeight="1" x14ac:dyDescent="0.25"/>
    <row r="319" ht="11.1" customHeight="1" x14ac:dyDescent="0.25"/>
    <row r="320" ht="11.1" customHeight="1" x14ac:dyDescent="0.25"/>
    <row r="321" ht="11.1" customHeight="1" x14ac:dyDescent="0.25"/>
    <row r="322" ht="11.1" customHeight="1" x14ac:dyDescent="0.25"/>
    <row r="323" ht="11.1" customHeight="1" x14ac:dyDescent="0.25"/>
    <row r="324" ht="11.1" customHeight="1" x14ac:dyDescent="0.25"/>
    <row r="325" ht="11.1" customHeight="1" x14ac:dyDescent="0.25"/>
    <row r="326" ht="11.1" customHeight="1" x14ac:dyDescent="0.25"/>
    <row r="327" ht="11.1" customHeight="1" x14ac:dyDescent="0.25"/>
    <row r="328" ht="11.1" customHeight="1" x14ac:dyDescent="0.25"/>
    <row r="329" ht="11.1" customHeight="1" x14ac:dyDescent="0.25"/>
    <row r="330" ht="11.1" customHeight="1" x14ac:dyDescent="0.25"/>
    <row r="331" ht="11.1" customHeight="1" x14ac:dyDescent="0.25"/>
    <row r="332" ht="11.1" customHeight="1" x14ac:dyDescent="0.25"/>
    <row r="333" ht="11.1" customHeight="1" x14ac:dyDescent="0.25"/>
    <row r="334" ht="11.1" customHeight="1" x14ac:dyDescent="0.25"/>
    <row r="335" ht="11.1" customHeight="1" x14ac:dyDescent="0.25"/>
    <row r="336" ht="11.1" customHeight="1" x14ac:dyDescent="0.25"/>
    <row r="337" ht="11.1" customHeight="1" x14ac:dyDescent="0.25"/>
    <row r="338" ht="11.1" customHeight="1" x14ac:dyDescent="0.25"/>
    <row r="339" ht="11.1" customHeight="1" x14ac:dyDescent="0.25"/>
    <row r="340" ht="11.1" customHeight="1" x14ac:dyDescent="0.25"/>
    <row r="341" ht="11.1" customHeight="1" x14ac:dyDescent="0.25"/>
    <row r="342" ht="11.1" customHeight="1" x14ac:dyDescent="0.25"/>
    <row r="343" ht="11.1" customHeight="1" x14ac:dyDescent="0.25"/>
    <row r="344" ht="11.1" customHeight="1" x14ac:dyDescent="0.25"/>
    <row r="345" ht="11.1" customHeight="1" x14ac:dyDescent="0.25"/>
    <row r="346" ht="11.1" customHeight="1" x14ac:dyDescent="0.25"/>
    <row r="347" ht="11.1" customHeight="1" x14ac:dyDescent="0.25"/>
    <row r="348" ht="11.1" customHeight="1" x14ac:dyDescent="0.25"/>
    <row r="349" ht="11.1" customHeight="1" x14ac:dyDescent="0.25"/>
    <row r="350" ht="11.1" customHeight="1" x14ac:dyDescent="0.25"/>
    <row r="351" ht="11.1" customHeight="1" x14ac:dyDescent="0.25"/>
    <row r="352" ht="11.1" customHeight="1" x14ac:dyDescent="0.25"/>
    <row r="353" ht="11.1" customHeight="1" x14ac:dyDescent="0.25"/>
    <row r="354" ht="11.1" customHeight="1" x14ac:dyDescent="0.25"/>
    <row r="355" ht="11.1" customHeight="1" x14ac:dyDescent="0.25"/>
    <row r="356" ht="11.1" customHeight="1" x14ac:dyDescent="0.25"/>
    <row r="357" ht="11.1" customHeight="1" x14ac:dyDescent="0.25"/>
    <row r="358" ht="11.1" customHeight="1" x14ac:dyDescent="0.25"/>
    <row r="359" ht="11.1" customHeight="1" x14ac:dyDescent="0.25"/>
    <row r="360" ht="11.1" customHeight="1" x14ac:dyDescent="0.25"/>
    <row r="361" ht="11.1" customHeight="1" x14ac:dyDescent="0.25"/>
    <row r="362" ht="11.1" customHeight="1" x14ac:dyDescent="0.25"/>
    <row r="363" ht="11.1" customHeight="1" x14ac:dyDescent="0.25"/>
    <row r="364" ht="11.1" customHeight="1" x14ac:dyDescent="0.25"/>
    <row r="365" ht="11.1" customHeight="1" x14ac:dyDescent="0.25"/>
    <row r="366" ht="11.1" customHeight="1" x14ac:dyDescent="0.25"/>
    <row r="367" ht="11.1" customHeight="1" x14ac:dyDescent="0.25"/>
    <row r="368" ht="11.1" customHeight="1" x14ac:dyDescent="0.25"/>
    <row r="369" ht="11.1" customHeight="1" x14ac:dyDescent="0.25"/>
    <row r="370" ht="11.1" customHeight="1" x14ac:dyDescent="0.25"/>
    <row r="371" ht="11.1" customHeight="1" x14ac:dyDescent="0.25"/>
    <row r="372" ht="11.1" customHeight="1" x14ac:dyDescent="0.25"/>
    <row r="373" ht="11.1" customHeight="1" x14ac:dyDescent="0.25"/>
    <row r="374" ht="11.1" customHeight="1" x14ac:dyDescent="0.25"/>
    <row r="375" ht="11.1" customHeight="1" x14ac:dyDescent="0.25"/>
    <row r="376" ht="11.1" customHeight="1" x14ac:dyDescent="0.25"/>
    <row r="377" ht="11.1" customHeight="1" x14ac:dyDescent="0.25"/>
    <row r="378" ht="11.1" customHeight="1" x14ac:dyDescent="0.25"/>
    <row r="379" ht="11.1" customHeight="1" x14ac:dyDescent="0.25"/>
    <row r="380" ht="11.1" customHeight="1" x14ac:dyDescent="0.25"/>
    <row r="381" ht="11.1" customHeight="1" x14ac:dyDescent="0.25"/>
    <row r="382" ht="11.1" customHeight="1" x14ac:dyDescent="0.25"/>
    <row r="383" ht="11.1" customHeight="1" x14ac:dyDescent="0.25"/>
    <row r="384" ht="11.1" customHeight="1" x14ac:dyDescent="0.25"/>
    <row r="385" ht="11.1" customHeight="1" x14ac:dyDescent="0.25"/>
    <row r="386" ht="11.1" customHeight="1" x14ac:dyDescent="0.25"/>
    <row r="387" ht="11.1" customHeight="1" x14ac:dyDescent="0.25"/>
    <row r="388" ht="11.1" customHeight="1" x14ac:dyDescent="0.25"/>
    <row r="389" ht="11.1" customHeight="1" x14ac:dyDescent="0.25"/>
    <row r="390" ht="11.1" customHeight="1" x14ac:dyDescent="0.25"/>
    <row r="391" ht="11.1" customHeight="1" x14ac:dyDescent="0.25"/>
    <row r="392" ht="11.1" customHeight="1" x14ac:dyDescent="0.25"/>
    <row r="393" ht="11.1" customHeight="1" x14ac:dyDescent="0.25"/>
    <row r="394" ht="11.1" customHeight="1" x14ac:dyDescent="0.25"/>
    <row r="395" ht="11.1" customHeight="1" x14ac:dyDescent="0.25"/>
    <row r="396" ht="11.1" customHeight="1" x14ac:dyDescent="0.25"/>
    <row r="397" ht="11.1" customHeight="1" x14ac:dyDescent="0.25"/>
    <row r="398" ht="11.1" customHeight="1" x14ac:dyDescent="0.25"/>
    <row r="399" ht="11.1" customHeight="1" x14ac:dyDescent="0.25"/>
    <row r="400" ht="11.1" customHeight="1" x14ac:dyDescent="0.25"/>
    <row r="401" ht="11.1" customHeight="1" x14ac:dyDescent="0.25"/>
    <row r="402" ht="11.1" customHeight="1" x14ac:dyDescent="0.25"/>
    <row r="403" ht="11.1" customHeight="1" x14ac:dyDescent="0.25"/>
    <row r="404" ht="11.1" customHeight="1" x14ac:dyDescent="0.25"/>
    <row r="405" ht="11.1" customHeight="1" x14ac:dyDescent="0.25"/>
    <row r="406" ht="11.1" customHeight="1" x14ac:dyDescent="0.25"/>
    <row r="407" ht="11.1" customHeight="1" x14ac:dyDescent="0.25"/>
    <row r="408" ht="11.1" customHeight="1" x14ac:dyDescent="0.25"/>
    <row r="409" ht="11.1" customHeight="1" x14ac:dyDescent="0.25"/>
    <row r="410" ht="11.1" customHeight="1" x14ac:dyDescent="0.25"/>
    <row r="411" ht="11.1" customHeight="1" x14ac:dyDescent="0.25"/>
    <row r="412" ht="11.1" customHeight="1" x14ac:dyDescent="0.25"/>
    <row r="413" ht="11.1" customHeight="1" x14ac:dyDescent="0.25"/>
    <row r="414" ht="11.1" customHeight="1" x14ac:dyDescent="0.25"/>
    <row r="415" ht="11.1" customHeight="1" x14ac:dyDescent="0.25"/>
    <row r="416" ht="11.1" customHeight="1" x14ac:dyDescent="0.25"/>
    <row r="417" ht="11.1" customHeight="1" x14ac:dyDescent="0.25"/>
    <row r="418" ht="11.1" customHeight="1" x14ac:dyDescent="0.25"/>
    <row r="419" ht="11.1" customHeight="1" x14ac:dyDescent="0.25"/>
    <row r="420" ht="11.1" customHeight="1" x14ac:dyDescent="0.25"/>
    <row r="421" ht="11.1" customHeight="1" x14ac:dyDescent="0.25"/>
    <row r="422" ht="11.1" customHeight="1" x14ac:dyDescent="0.25"/>
    <row r="423" ht="11.1" customHeight="1" x14ac:dyDescent="0.25"/>
    <row r="424" ht="11.1" customHeight="1" x14ac:dyDescent="0.25"/>
    <row r="425" ht="11.1" customHeight="1" x14ac:dyDescent="0.25"/>
    <row r="426" ht="11.1" customHeight="1" x14ac:dyDescent="0.25"/>
    <row r="427" ht="11.1" customHeight="1" x14ac:dyDescent="0.25"/>
    <row r="428" ht="11.1" customHeight="1" x14ac:dyDescent="0.25"/>
    <row r="429" ht="11.1" customHeight="1" x14ac:dyDescent="0.25"/>
    <row r="430" ht="11.1" customHeight="1" x14ac:dyDescent="0.25"/>
    <row r="431" ht="11.1" customHeight="1" x14ac:dyDescent="0.25"/>
    <row r="432" ht="11.1" customHeight="1" x14ac:dyDescent="0.25"/>
    <row r="433" ht="11.1" customHeight="1" x14ac:dyDescent="0.25"/>
    <row r="434" ht="11.1" customHeight="1" x14ac:dyDescent="0.25"/>
    <row r="435" ht="11.1" customHeight="1" x14ac:dyDescent="0.25"/>
    <row r="436" ht="11.1" customHeight="1" x14ac:dyDescent="0.25"/>
    <row r="437" ht="11.1" customHeight="1" x14ac:dyDescent="0.25"/>
    <row r="438" ht="11.1" customHeight="1" x14ac:dyDescent="0.25"/>
    <row r="439" ht="11.1" customHeight="1" x14ac:dyDescent="0.25"/>
    <row r="440" ht="11.1" customHeight="1" x14ac:dyDescent="0.25"/>
    <row r="441" ht="11.1" customHeight="1" x14ac:dyDescent="0.25"/>
    <row r="442" ht="11.1" customHeight="1" x14ac:dyDescent="0.25"/>
    <row r="443" ht="11.1" customHeight="1" x14ac:dyDescent="0.25"/>
    <row r="444" ht="11.1" customHeight="1" x14ac:dyDescent="0.25"/>
    <row r="445" ht="11.1" customHeight="1" x14ac:dyDescent="0.25"/>
    <row r="446" ht="11.1" customHeight="1" x14ac:dyDescent="0.25"/>
    <row r="447" ht="11.1" customHeight="1" x14ac:dyDescent="0.25"/>
    <row r="448" ht="11.1" customHeight="1" x14ac:dyDescent="0.25"/>
    <row r="449" ht="11.1" customHeight="1" x14ac:dyDescent="0.25"/>
    <row r="450" ht="11.1" customHeight="1" x14ac:dyDescent="0.25"/>
    <row r="451" ht="11.1" customHeight="1" x14ac:dyDescent="0.25"/>
    <row r="452" ht="11.1" customHeight="1" x14ac:dyDescent="0.25"/>
    <row r="453" ht="11.1" customHeight="1" x14ac:dyDescent="0.25"/>
    <row r="454" ht="11.1" customHeight="1" x14ac:dyDescent="0.25"/>
    <row r="455" ht="11.1" customHeight="1" x14ac:dyDescent="0.25"/>
    <row r="456" ht="11.1" customHeight="1" x14ac:dyDescent="0.25"/>
    <row r="457" ht="11.1" customHeight="1" x14ac:dyDescent="0.25"/>
    <row r="458" ht="11.1" customHeight="1" x14ac:dyDescent="0.25"/>
    <row r="459" ht="11.1" customHeight="1" x14ac:dyDescent="0.25"/>
    <row r="460" ht="11.1" customHeight="1" x14ac:dyDescent="0.25"/>
    <row r="461" ht="11.1" customHeight="1" x14ac:dyDescent="0.25"/>
    <row r="462" ht="11.1" customHeight="1" x14ac:dyDescent="0.25"/>
    <row r="463" ht="11.1" customHeight="1" x14ac:dyDescent="0.25"/>
    <row r="464" ht="11.1" customHeight="1" x14ac:dyDescent="0.25"/>
    <row r="465" ht="11.1" customHeight="1" x14ac:dyDescent="0.25"/>
    <row r="466" ht="11.1" customHeight="1" x14ac:dyDescent="0.25"/>
    <row r="467" ht="11.1" customHeight="1" x14ac:dyDescent="0.25"/>
    <row r="468" ht="11.1" customHeight="1" x14ac:dyDescent="0.25"/>
    <row r="469" ht="11.1" customHeight="1" x14ac:dyDescent="0.25"/>
    <row r="470" ht="11.1" customHeight="1" x14ac:dyDescent="0.25"/>
    <row r="471" ht="11.1" customHeight="1" x14ac:dyDescent="0.25"/>
    <row r="472" ht="11.1" customHeight="1" x14ac:dyDescent="0.25"/>
    <row r="473" ht="11.1" customHeight="1" x14ac:dyDescent="0.25"/>
    <row r="474" ht="11.1" customHeight="1" x14ac:dyDescent="0.25"/>
    <row r="475" ht="11.1" customHeight="1" x14ac:dyDescent="0.25"/>
    <row r="476" ht="11.1" customHeight="1" x14ac:dyDescent="0.25"/>
    <row r="477" ht="11.1" customHeight="1" x14ac:dyDescent="0.25"/>
    <row r="478" ht="11.1" customHeight="1" x14ac:dyDescent="0.25"/>
    <row r="479" ht="11.1" customHeight="1" x14ac:dyDescent="0.25"/>
    <row r="480" ht="11.1" customHeight="1" x14ac:dyDescent="0.25"/>
    <row r="481" ht="11.1" customHeight="1" x14ac:dyDescent="0.25"/>
    <row r="482" ht="11.1" customHeight="1" x14ac:dyDescent="0.25"/>
    <row r="483" ht="11.1" customHeight="1" x14ac:dyDescent="0.25"/>
    <row r="484" ht="11.1" customHeight="1" x14ac:dyDescent="0.25"/>
    <row r="485" ht="11.1" customHeight="1" x14ac:dyDescent="0.25"/>
    <row r="486" ht="11.1" customHeight="1" x14ac:dyDescent="0.25"/>
    <row r="487" ht="11.1" customHeight="1" x14ac:dyDescent="0.25"/>
  </sheetData>
  <mergeCells count="6">
    <mergeCell ref="A1:B5"/>
    <mergeCell ref="D2:H4"/>
    <mergeCell ref="A141:B145"/>
    <mergeCell ref="D142:H144"/>
    <mergeCell ref="A71:B75"/>
    <mergeCell ref="D72:H74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18433" r:id="rId4">
          <objectPr defaultSize="0" autoPict="0" r:id="rId5">
            <anchor moveWithCells="1" sizeWithCells="1">
              <from>
                <xdr:col>0</xdr:col>
                <xdr:colOff>209550</xdr:colOff>
                <xdr:row>0</xdr:row>
                <xdr:rowOff>123825</xdr:rowOff>
              </from>
              <to>
                <xdr:col>2</xdr:col>
                <xdr:colOff>85725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8433" r:id="rId4"/>
      </mc:Fallback>
    </mc:AlternateContent>
    <mc:AlternateContent xmlns:mc="http://schemas.openxmlformats.org/markup-compatibility/2006">
      <mc:Choice Requires="x14">
        <oleObject progId="CorelDRAW.Graphic.12" shapeId="18440" r:id="rId6">
          <objectPr defaultSize="0" autoPict="0" r:id="rId5">
            <anchor moveWithCells="1" sizeWithCells="1">
              <from>
                <xdr:col>0</xdr:col>
                <xdr:colOff>209550</xdr:colOff>
                <xdr:row>70</xdr:row>
                <xdr:rowOff>123825</xdr:rowOff>
              </from>
              <to>
                <xdr:col>2</xdr:col>
                <xdr:colOff>85725</xdr:colOff>
                <xdr:row>74</xdr:row>
                <xdr:rowOff>104775</xdr:rowOff>
              </to>
            </anchor>
          </objectPr>
        </oleObject>
      </mc:Choice>
      <mc:Fallback>
        <oleObject progId="CorelDRAW.Graphic.12" shapeId="18440" r:id="rId6"/>
      </mc:Fallback>
    </mc:AlternateContent>
    <mc:AlternateContent xmlns:mc="http://schemas.openxmlformats.org/markup-compatibility/2006">
      <mc:Choice Requires="x14">
        <oleObject progId="CorelDRAW.Graphic.12" shapeId="18444" r:id="rId7">
          <objectPr defaultSize="0" autoPict="0" r:id="rId5">
            <anchor moveWithCells="1" sizeWithCells="1">
              <from>
                <xdr:col>0</xdr:col>
                <xdr:colOff>85725</xdr:colOff>
                <xdr:row>140</xdr:row>
                <xdr:rowOff>123825</xdr:rowOff>
              </from>
              <to>
                <xdr:col>1</xdr:col>
                <xdr:colOff>571500</xdr:colOff>
                <xdr:row>144</xdr:row>
                <xdr:rowOff>104775</xdr:rowOff>
              </to>
            </anchor>
          </objectPr>
        </oleObject>
      </mc:Choice>
      <mc:Fallback>
        <oleObject progId="CorelDRAW.Graphic.12" shapeId="18444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Assumptions</vt:lpstr>
      <vt:lpstr>Comm Results</vt:lpstr>
      <vt:lpstr>Industrial</vt:lpstr>
      <vt:lpstr>Office</vt:lpstr>
      <vt:lpstr>Food Retail</vt:lpstr>
      <vt:lpstr>General Retail</vt:lpstr>
      <vt:lpstr>Resi Inst</vt:lpstr>
      <vt:lpstr>Hotel</vt:lpstr>
      <vt:lpstr>Community</vt:lpstr>
      <vt:lpstr>Leisure</vt:lpstr>
      <vt:lpstr>Agricultural</vt:lpstr>
      <vt:lpstr>Sui Generis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Karen Johnson</cp:lastModifiedBy>
  <cp:lastPrinted>2013-05-15T15:35:11Z</cp:lastPrinted>
  <dcterms:created xsi:type="dcterms:W3CDTF">2012-03-25T11:35:02Z</dcterms:created>
  <dcterms:modified xsi:type="dcterms:W3CDTF">2023-09-12T10:21:33Z</dcterms:modified>
</cp:coreProperties>
</file>